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Sheet1" sheetId="1" r:id="rId1"/>
  </sheets>
  <definedNames>
    <definedName name="solver_adj" localSheetId="0" hidden="1">Sheet1!$C$29</definedName>
    <definedName name="solver_cvg" localSheetId="0" hidden="1">"""""""""""""""0,0001"""""""""""""""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"""""""""""""""0,075"""""""""""""""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Sheet1!$G$29</definedName>
    <definedName name="solver_pre" localSheetId="0" hidden="1">"""""""""""""""0,000001"""""""""""""""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F66" i="1" l="1"/>
  <c r="F79" i="1"/>
  <c r="C80" i="1"/>
  <c r="D66" i="1"/>
  <c r="E66" i="1"/>
  <c r="H66" i="1"/>
  <c r="I34" i="1" l="1"/>
  <c r="C34" i="1"/>
  <c r="C29" i="1"/>
  <c r="D9" i="1"/>
  <c r="C93" i="1" l="1"/>
  <c r="F90" i="1"/>
  <c r="D90" i="1"/>
  <c r="C89" i="1"/>
  <c r="C94" i="1" s="1"/>
  <c r="C95" i="1" s="1"/>
  <c r="D85" i="1"/>
  <c r="E90" i="1" s="1"/>
  <c r="E74" i="1"/>
  <c r="E71" i="1"/>
  <c r="D38" i="1"/>
  <c r="C38" i="1"/>
  <c r="C66" i="1"/>
  <c r="C67" i="1" s="1"/>
  <c r="F63" i="1"/>
  <c r="E61" i="1"/>
  <c r="F61" i="1" s="1"/>
  <c r="D59" i="1"/>
  <c r="D57" i="1"/>
  <c r="D58" i="1" s="1"/>
  <c r="E56" i="1"/>
  <c r="F56" i="1" s="1"/>
  <c r="C52" i="1"/>
  <c r="C53" i="1" s="1"/>
  <c r="F53" i="1" s="1"/>
  <c r="C79" i="1" s="1"/>
  <c r="C47" i="1"/>
  <c r="C71" i="1" l="1"/>
  <c r="E73" i="1"/>
  <c r="C73" i="1" s="1"/>
  <c r="C88" i="1"/>
  <c r="E58" i="1"/>
  <c r="F58" i="1" s="1"/>
  <c r="D60" i="1"/>
  <c r="E57" i="1"/>
  <c r="F57" i="1" s="1"/>
  <c r="E59" i="1"/>
  <c r="F59" i="1" s="1"/>
  <c r="K34" i="1"/>
  <c r="E34" i="1"/>
  <c r="L33" i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B34" i="1" s="1"/>
  <c r="BB35" i="1" s="1"/>
  <c r="K33" i="1"/>
  <c r="C33" i="1"/>
  <c r="C30" i="1"/>
  <c r="F30" i="1" s="1"/>
  <c r="M34" i="1" l="1"/>
  <c r="M35" i="1" s="1"/>
  <c r="Q34" i="1"/>
  <c r="Q35" i="1" s="1"/>
  <c r="U34" i="1"/>
  <c r="U35" i="1" s="1"/>
  <c r="Y34" i="1"/>
  <c r="Y35" i="1" s="1"/>
  <c r="AA34" i="1"/>
  <c r="AA35" i="1" s="1"/>
  <c r="AE34" i="1"/>
  <c r="AE35" i="1" s="1"/>
  <c r="AI34" i="1"/>
  <c r="AI35" i="1" s="1"/>
  <c r="AK34" i="1"/>
  <c r="AK35" i="1" s="1"/>
  <c r="AO34" i="1"/>
  <c r="AO35" i="1" s="1"/>
  <c r="AQ34" i="1"/>
  <c r="AQ35" i="1" s="1"/>
  <c r="AU34" i="1"/>
  <c r="AU35" i="1" s="1"/>
  <c r="AY34" i="1"/>
  <c r="AY35" i="1" s="1"/>
  <c r="BA34" i="1"/>
  <c r="BA35" i="1" s="1"/>
  <c r="BC33" i="1"/>
  <c r="F34" i="1"/>
  <c r="E35" i="1"/>
  <c r="L34" i="1"/>
  <c r="L35" i="1" s="1"/>
  <c r="N34" i="1"/>
  <c r="N35" i="1" s="1"/>
  <c r="P34" i="1"/>
  <c r="P35" i="1" s="1"/>
  <c r="R34" i="1"/>
  <c r="R35" i="1" s="1"/>
  <c r="T34" i="1"/>
  <c r="T35" i="1" s="1"/>
  <c r="V34" i="1"/>
  <c r="V35" i="1" s="1"/>
  <c r="X34" i="1"/>
  <c r="X35" i="1" s="1"/>
  <c r="Z34" i="1"/>
  <c r="Z35" i="1" s="1"/>
  <c r="AB34" i="1"/>
  <c r="AB35" i="1" s="1"/>
  <c r="AD34" i="1"/>
  <c r="AD35" i="1" s="1"/>
  <c r="AF34" i="1"/>
  <c r="AF35" i="1" s="1"/>
  <c r="AH34" i="1"/>
  <c r="AH35" i="1" s="1"/>
  <c r="AJ34" i="1"/>
  <c r="AJ35" i="1" s="1"/>
  <c r="AL34" i="1"/>
  <c r="AL35" i="1" s="1"/>
  <c r="AN34" i="1"/>
  <c r="AN35" i="1" s="1"/>
  <c r="AP34" i="1"/>
  <c r="AP35" i="1" s="1"/>
  <c r="AR34" i="1"/>
  <c r="AR35" i="1" s="1"/>
  <c r="AT34" i="1"/>
  <c r="AT35" i="1" s="1"/>
  <c r="AV34" i="1"/>
  <c r="AV35" i="1" s="1"/>
  <c r="AX34" i="1"/>
  <c r="AX35" i="1" s="1"/>
  <c r="AZ34" i="1"/>
  <c r="AZ35" i="1" s="1"/>
  <c r="J35" i="1"/>
  <c r="K35" i="1"/>
  <c r="O34" i="1"/>
  <c r="O35" i="1" s="1"/>
  <c r="S34" i="1"/>
  <c r="S35" i="1" s="1"/>
  <c r="W34" i="1"/>
  <c r="W35" i="1" s="1"/>
  <c r="AC34" i="1"/>
  <c r="AC35" i="1" s="1"/>
  <c r="AG34" i="1"/>
  <c r="AG35" i="1" s="1"/>
  <c r="AM34" i="1"/>
  <c r="AM35" i="1" s="1"/>
  <c r="AS34" i="1"/>
  <c r="AS35" i="1" s="1"/>
  <c r="AW34" i="1"/>
  <c r="AW35" i="1" s="1"/>
  <c r="D91" i="1"/>
  <c r="F65" i="1"/>
  <c r="E60" i="1"/>
  <c r="F29" i="1"/>
  <c r="I29" i="1" s="1"/>
  <c r="I30" i="1" s="1"/>
  <c r="BC34" i="1" l="1"/>
  <c r="BC35" i="1" s="1"/>
  <c r="BD33" i="1"/>
  <c r="D67" i="1"/>
  <c r="D93" i="1"/>
  <c r="D94" i="1" s="1"/>
  <c r="D95" i="1" s="1"/>
  <c r="D92" i="1"/>
  <c r="D88" i="1" s="1"/>
  <c r="G34" i="1"/>
  <c r="F35" i="1"/>
  <c r="E67" i="1"/>
  <c r="F60" i="1"/>
  <c r="H34" i="1" l="1"/>
  <c r="G35" i="1"/>
  <c r="F67" i="1"/>
  <c r="C68" i="1" s="1"/>
  <c r="E72" i="1" s="1"/>
  <c r="E91" i="1"/>
  <c r="C81" i="1"/>
  <c r="BE33" i="1"/>
  <c r="BD34" i="1"/>
  <c r="BD35" i="1" s="1"/>
  <c r="C21" i="1"/>
  <c r="D13" i="1"/>
  <c r="D8" i="1"/>
  <c r="H6" i="1"/>
  <c r="H5" i="1"/>
  <c r="H4" i="1"/>
  <c r="H3" i="1"/>
  <c r="F5" i="1"/>
  <c r="F3" i="1"/>
  <c r="F6" i="1"/>
  <c r="F4" i="1"/>
  <c r="C22" i="1" l="1"/>
  <c r="F22" i="1" s="1"/>
  <c r="C72" i="1"/>
  <c r="C75" i="1" s="1"/>
  <c r="E75" i="1"/>
  <c r="E92" i="1"/>
  <c r="E88" i="1" s="1"/>
  <c r="E93" i="1"/>
  <c r="E94" i="1" s="1"/>
  <c r="E95" i="1" s="1"/>
  <c r="I35" i="1"/>
  <c r="H35" i="1"/>
  <c r="BF33" i="1"/>
  <c r="BE34" i="1"/>
  <c r="BE35" i="1" s="1"/>
  <c r="F21" i="1" l="1"/>
  <c r="C25" i="1" s="1"/>
  <c r="BG33" i="1"/>
  <c r="BF34" i="1"/>
  <c r="BF35" i="1" s="1"/>
  <c r="F91" i="1"/>
  <c r="C26" i="1" l="1"/>
  <c r="F25" i="1" s="1"/>
  <c r="F26" i="1"/>
  <c r="F92" i="1"/>
  <c r="F88" i="1" s="1"/>
  <c r="F93" i="1"/>
  <c r="F94" i="1" s="1"/>
  <c r="F95" i="1" s="1"/>
  <c r="C96" i="1" s="1"/>
  <c r="C98" i="1" s="1"/>
  <c r="BH33" i="1"/>
  <c r="BG34" i="1"/>
  <c r="BG35" i="1" s="1"/>
  <c r="BI33" i="1" l="1"/>
  <c r="BH34" i="1"/>
  <c r="BH35" i="1" s="1"/>
  <c r="BJ33" i="1" l="1"/>
  <c r="BI34" i="1"/>
  <c r="BI35" i="1" s="1"/>
  <c r="BK33" i="1" l="1"/>
  <c r="BJ34" i="1"/>
  <c r="BJ35" i="1" s="1"/>
  <c r="BL33" i="1" l="1"/>
  <c r="BK34" i="1"/>
  <c r="BK35" i="1" s="1"/>
  <c r="BM33" i="1" l="1"/>
  <c r="BL34" i="1"/>
  <c r="BL35" i="1" s="1"/>
  <c r="BN33" i="1" l="1"/>
  <c r="BM34" i="1"/>
  <c r="BM35" i="1" s="1"/>
  <c r="BO33" i="1" l="1"/>
  <c r="BN34" i="1"/>
  <c r="BN35" i="1" s="1"/>
  <c r="BP33" i="1" l="1"/>
  <c r="BO34" i="1"/>
  <c r="BO35" i="1" s="1"/>
  <c r="BQ33" i="1" l="1"/>
  <c r="BP34" i="1"/>
  <c r="BP35" i="1" s="1"/>
  <c r="BR33" i="1" l="1"/>
  <c r="BQ34" i="1"/>
  <c r="BQ35" i="1" s="1"/>
  <c r="BS33" i="1" l="1"/>
  <c r="BR34" i="1"/>
  <c r="BR35" i="1" s="1"/>
  <c r="BT33" i="1" l="1"/>
  <c r="BS34" i="1"/>
  <c r="BS35" i="1" s="1"/>
  <c r="BU33" i="1" l="1"/>
  <c r="BT34" i="1"/>
  <c r="BT35" i="1" s="1"/>
  <c r="BV33" i="1" l="1"/>
  <c r="BU34" i="1"/>
  <c r="BU35" i="1" s="1"/>
  <c r="BW33" i="1" l="1"/>
  <c r="BV34" i="1"/>
  <c r="BV35" i="1" s="1"/>
  <c r="BX33" i="1" l="1"/>
  <c r="BW34" i="1"/>
  <c r="BW35" i="1" s="1"/>
  <c r="BY33" i="1" l="1"/>
  <c r="BX34" i="1"/>
  <c r="BX35" i="1" s="1"/>
  <c r="BZ33" i="1" l="1"/>
  <c r="BY34" i="1"/>
  <c r="BY35" i="1" s="1"/>
  <c r="CA33" i="1" l="1"/>
  <c r="BZ34" i="1"/>
  <c r="BZ35" i="1" s="1"/>
  <c r="CB33" i="1" l="1"/>
  <c r="CA34" i="1"/>
  <c r="CA35" i="1" s="1"/>
  <c r="CC33" i="1" l="1"/>
  <c r="CB34" i="1"/>
  <c r="CB35" i="1" s="1"/>
  <c r="CD33" i="1" l="1"/>
  <c r="CC34" i="1"/>
  <c r="CC35" i="1" s="1"/>
  <c r="CE33" i="1" l="1"/>
  <c r="CD34" i="1"/>
  <c r="CD35" i="1" s="1"/>
  <c r="CF33" i="1" l="1"/>
  <c r="CE34" i="1"/>
  <c r="CE35" i="1" s="1"/>
  <c r="CG33" i="1" l="1"/>
  <c r="CF34" i="1"/>
  <c r="CF35" i="1" s="1"/>
  <c r="CH33" i="1" l="1"/>
  <c r="CG34" i="1"/>
  <c r="CG35" i="1" s="1"/>
  <c r="CI33" i="1" l="1"/>
  <c r="CH34" i="1"/>
  <c r="CH35" i="1" s="1"/>
  <c r="CJ33" i="1" l="1"/>
  <c r="CI34" i="1"/>
  <c r="CI35" i="1" s="1"/>
  <c r="CK33" i="1" l="1"/>
  <c r="CJ34" i="1"/>
  <c r="CJ35" i="1" s="1"/>
  <c r="CL33" i="1" l="1"/>
  <c r="CK34" i="1"/>
  <c r="CK35" i="1" s="1"/>
  <c r="CM33" i="1" l="1"/>
  <c r="CL34" i="1"/>
  <c r="CL35" i="1" s="1"/>
  <c r="CN33" i="1" l="1"/>
  <c r="CM34" i="1"/>
  <c r="CM35" i="1" s="1"/>
  <c r="CO33" i="1" l="1"/>
  <c r="CN34" i="1"/>
  <c r="CN35" i="1" s="1"/>
  <c r="CP33" i="1" l="1"/>
  <c r="CO34" i="1"/>
  <c r="CO35" i="1" s="1"/>
  <c r="CQ33" i="1" l="1"/>
  <c r="CP34" i="1"/>
  <c r="CP35" i="1" s="1"/>
  <c r="CR33" i="1" l="1"/>
  <c r="CQ34" i="1"/>
  <c r="CQ35" i="1" s="1"/>
  <c r="CS33" i="1" l="1"/>
  <c r="CR34" i="1"/>
  <c r="CR35" i="1" s="1"/>
  <c r="CT33" i="1" l="1"/>
  <c r="CS34" i="1"/>
  <c r="CS35" i="1" s="1"/>
  <c r="CU33" i="1" l="1"/>
  <c r="CT34" i="1"/>
  <c r="CT35" i="1" s="1"/>
  <c r="CV33" i="1" l="1"/>
  <c r="CU34" i="1"/>
  <c r="CU35" i="1" s="1"/>
  <c r="CW33" i="1" l="1"/>
  <c r="CV34" i="1"/>
  <c r="CV35" i="1" s="1"/>
  <c r="CX33" i="1" l="1"/>
  <c r="CW34" i="1"/>
  <c r="CW35" i="1" s="1"/>
  <c r="CY33" i="1" l="1"/>
  <c r="CX34" i="1"/>
  <c r="CX35" i="1" s="1"/>
  <c r="CZ33" i="1" l="1"/>
  <c r="CY34" i="1"/>
  <c r="CY35" i="1" s="1"/>
  <c r="DA33" i="1" l="1"/>
  <c r="CZ34" i="1"/>
  <c r="CZ35" i="1" s="1"/>
  <c r="DB33" i="1" l="1"/>
  <c r="DA34" i="1"/>
  <c r="DA35" i="1" s="1"/>
  <c r="DC33" i="1" l="1"/>
  <c r="DB34" i="1"/>
  <c r="DB35" i="1" s="1"/>
  <c r="DD33" i="1" l="1"/>
  <c r="DC34" i="1"/>
  <c r="DC35" i="1" s="1"/>
  <c r="DE33" i="1" l="1"/>
  <c r="DD34" i="1"/>
  <c r="DD35" i="1" s="1"/>
  <c r="DF33" i="1" l="1"/>
  <c r="DE34" i="1"/>
  <c r="DE35" i="1" s="1"/>
  <c r="DG33" i="1" l="1"/>
  <c r="DF34" i="1"/>
  <c r="DF35" i="1" s="1"/>
  <c r="DH33" i="1" l="1"/>
  <c r="DG34" i="1"/>
  <c r="DG35" i="1" s="1"/>
  <c r="DI33" i="1" l="1"/>
  <c r="DH34" i="1"/>
  <c r="DH35" i="1" s="1"/>
  <c r="DJ33" i="1" l="1"/>
  <c r="DI34" i="1"/>
  <c r="DI35" i="1" s="1"/>
  <c r="DK33" i="1" l="1"/>
  <c r="DJ34" i="1"/>
  <c r="DJ35" i="1" s="1"/>
  <c r="DL33" i="1" l="1"/>
  <c r="DK34" i="1"/>
  <c r="DK35" i="1" s="1"/>
  <c r="DM33" i="1" l="1"/>
  <c r="DL34" i="1"/>
  <c r="DL35" i="1" s="1"/>
  <c r="DN33" i="1" l="1"/>
  <c r="DM34" i="1"/>
  <c r="DM35" i="1" s="1"/>
  <c r="DO33" i="1" l="1"/>
  <c r="DN34" i="1"/>
  <c r="DN35" i="1" s="1"/>
  <c r="DP33" i="1" l="1"/>
  <c r="DO34" i="1"/>
  <c r="DO35" i="1" s="1"/>
  <c r="DQ33" i="1" l="1"/>
  <c r="DP34" i="1"/>
  <c r="DP35" i="1" s="1"/>
  <c r="DR33" i="1" l="1"/>
  <c r="DQ34" i="1"/>
  <c r="DQ35" i="1" s="1"/>
  <c r="DS33" i="1" l="1"/>
  <c r="DR34" i="1"/>
  <c r="DR35" i="1" s="1"/>
  <c r="DT33" i="1" l="1"/>
  <c r="DS34" i="1"/>
  <c r="DS35" i="1" s="1"/>
  <c r="DU33" i="1" l="1"/>
  <c r="DT34" i="1"/>
  <c r="DT35" i="1" s="1"/>
  <c r="DV33" i="1" l="1"/>
  <c r="DU34" i="1"/>
  <c r="DU35" i="1" s="1"/>
  <c r="DW33" i="1" l="1"/>
  <c r="DV34" i="1"/>
  <c r="DV35" i="1" s="1"/>
  <c r="DX33" i="1" l="1"/>
  <c r="DW34" i="1"/>
  <c r="DW35" i="1" s="1"/>
  <c r="DY33" i="1" l="1"/>
  <c r="DX34" i="1"/>
  <c r="DX35" i="1" s="1"/>
  <c r="DZ33" i="1" l="1"/>
  <c r="DY34" i="1"/>
  <c r="DY35" i="1" s="1"/>
  <c r="EA33" i="1" l="1"/>
  <c r="DZ34" i="1"/>
  <c r="DZ35" i="1" s="1"/>
  <c r="EB33" i="1" l="1"/>
  <c r="EA34" i="1"/>
  <c r="EA35" i="1" s="1"/>
  <c r="EC33" i="1" l="1"/>
  <c r="EB34" i="1"/>
  <c r="EB35" i="1" s="1"/>
  <c r="ED33" i="1" l="1"/>
  <c r="EC34" i="1"/>
  <c r="EC35" i="1" s="1"/>
  <c r="EE33" i="1" l="1"/>
  <c r="ED34" i="1"/>
  <c r="ED35" i="1" s="1"/>
  <c r="EF33" i="1" l="1"/>
  <c r="EE34" i="1"/>
  <c r="EE35" i="1" s="1"/>
  <c r="EG33" i="1" l="1"/>
  <c r="EF34" i="1"/>
  <c r="EF35" i="1" s="1"/>
  <c r="EH33" i="1" l="1"/>
  <c r="EG34" i="1"/>
  <c r="EG35" i="1" s="1"/>
  <c r="EI33" i="1" l="1"/>
  <c r="EH34" i="1"/>
  <c r="EH35" i="1" s="1"/>
  <c r="EJ33" i="1" l="1"/>
  <c r="EI34" i="1"/>
  <c r="EI35" i="1" s="1"/>
  <c r="EK33" i="1" l="1"/>
  <c r="EJ34" i="1"/>
  <c r="EJ35" i="1" s="1"/>
  <c r="EL33" i="1" l="1"/>
  <c r="EK34" i="1"/>
  <c r="EK35" i="1" s="1"/>
  <c r="EM33" i="1" l="1"/>
  <c r="EL34" i="1"/>
  <c r="EL35" i="1" s="1"/>
  <c r="EN33" i="1" l="1"/>
  <c r="EM34" i="1"/>
  <c r="EM35" i="1" s="1"/>
  <c r="EO33" i="1" l="1"/>
  <c r="EN34" i="1"/>
  <c r="EN35" i="1" s="1"/>
  <c r="EP33" i="1" l="1"/>
  <c r="EO34" i="1"/>
  <c r="EO35" i="1" s="1"/>
  <c r="EQ33" i="1" l="1"/>
  <c r="EP34" i="1"/>
  <c r="EP35" i="1" s="1"/>
  <c r="ER33" i="1" l="1"/>
  <c r="EQ34" i="1"/>
  <c r="EQ35" i="1" s="1"/>
  <c r="ES33" i="1" l="1"/>
  <c r="ER34" i="1"/>
  <c r="ER35" i="1" s="1"/>
  <c r="ET33" i="1" l="1"/>
  <c r="ES34" i="1"/>
  <c r="ES35" i="1" s="1"/>
  <c r="EU33" i="1" l="1"/>
  <c r="ET34" i="1"/>
  <c r="ET35" i="1" s="1"/>
  <c r="EV33" i="1" l="1"/>
  <c r="EU34" i="1"/>
  <c r="EU35" i="1" s="1"/>
  <c r="EW33" i="1" l="1"/>
  <c r="EV34" i="1"/>
  <c r="EV35" i="1" s="1"/>
  <c r="EX33" i="1" l="1"/>
  <c r="EW34" i="1"/>
  <c r="EW35" i="1" s="1"/>
  <c r="EY33" i="1" l="1"/>
  <c r="EX34" i="1"/>
  <c r="EX35" i="1" s="1"/>
  <c r="EZ33" i="1" l="1"/>
  <c r="EY34" i="1"/>
  <c r="EY35" i="1" s="1"/>
  <c r="FA33" i="1" l="1"/>
  <c r="EZ34" i="1"/>
  <c r="EZ35" i="1" s="1"/>
  <c r="FB33" i="1" l="1"/>
  <c r="FA34" i="1"/>
  <c r="FA35" i="1" s="1"/>
  <c r="FC33" i="1" l="1"/>
  <c r="FB34" i="1"/>
  <c r="FB35" i="1" s="1"/>
  <c r="FD33" i="1" l="1"/>
  <c r="FC34" i="1"/>
  <c r="FC35" i="1" s="1"/>
  <c r="FE33" i="1" l="1"/>
  <c r="FD34" i="1"/>
  <c r="FD35" i="1" s="1"/>
  <c r="FF33" i="1" l="1"/>
  <c r="FE34" i="1"/>
  <c r="FE35" i="1" s="1"/>
  <c r="FF34" i="1" l="1"/>
  <c r="FF35" i="1" s="1"/>
  <c r="FG33" i="1"/>
  <c r="FG34" i="1" l="1"/>
  <c r="FG35" i="1" s="1"/>
  <c r="FH33" i="1"/>
  <c r="FI33" i="1" l="1"/>
  <c r="FH34" i="1"/>
  <c r="FH35" i="1" s="1"/>
  <c r="FJ33" i="1" l="1"/>
  <c r="FI34" i="1"/>
  <c r="FI35" i="1" s="1"/>
  <c r="FK33" i="1" l="1"/>
  <c r="FJ34" i="1"/>
  <c r="FJ35" i="1" s="1"/>
  <c r="FL33" i="1" l="1"/>
  <c r="FK34" i="1"/>
  <c r="FK35" i="1" s="1"/>
  <c r="FM33" i="1" l="1"/>
  <c r="FL34" i="1"/>
  <c r="FL35" i="1" s="1"/>
  <c r="FN33" i="1" l="1"/>
  <c r="FM34" i="1"/>
  <c r="FM35" i="1" s="1"/>
  <c r="FO33" i="1" l="1"/>
  <c r="FN34" i="1"/>
  <c r="FN35" i="1" s="1"/>
  <c r="FP33" i="1" l="1"/>
  <c r="FO34" i="1"/>
  <c r="FO35" i="1" s="1"/>
  <c r="FQ33" i="1" l="1"/>
  <c r="FP34" i="1"/>
  <c r="FP35" i="1" s="1"/>
  <c r="FR33" i="1" l="1"/>
  <c r="FQ34" i="1"/>
  <c r="FQ35" i="1" s="1"/>
  <c r="FS33" i="1" l="1"/>
  <c r="FR34" i="1"/>
  <c r="FR35" i="1" s="1"/>
  <c r="FT33" i="1" l="1"/>
  <c r="FS34" i="1"/>
  <c r="FS35" i="1" s="1"/>
  <c r="FU33" i="1" l="1"/>
  <c r="FT34" i="1"/>
  <c r="FT35" i="1" s="1"/>
  <c r="FV33" i="1" l="1"/>
  <c r="FU34" i="1"/>
  <c r="FU35" i="1" s="1"/>
  <c r="FW33" i="1" l="1"/>
  <c r="FV34" i="1"/>
  <c r="FV35" i="1" s="1"/>
  <c r="FX33" i="1" l="1"/>
  <c r="FW34" i="1"/>
  <c r="FW35" i="1" s="1"/>
  <c r="FY33" i="1" l="1"/>
  <c r="FX34" i="1"/>
  <c r="FX35" i="1" s="1"/>
  <c r="FZ33" i="1" l="1"/>
  <c r="FY34" i="1"/>
  <c r="FY35" i="1" s="1"/>
  <c r="GA33" i="1" l="1"/>
  <c r="FZ34" i="1"/>
  <c r="FZ35" i="1" s="1"/>
  <c r="GB33" i="1" l="1"/>
  <c r="GA34" i="1"/>
  <c r="GA35" i="1" s="1"/>
  <c r="GC33" i="1" l="1"/>
  <c r="GB34" i="1"/>
  <c r="GB35" i="1" s="1"/>
  <c r="GD33" i="1" l="1"/>
  <c r="GC34" i="1"/>
  <c r="GC35" i="1" s="1"/>
  <c r="GE33" i="1" l="1"/>
  <c r="GD34" i="1"/>
  <c r="GD35" i="1" s="1"/>
  <c r="GF33" i="1" l="1"/>
  <c r="GE34" i="1"/>
  <c r="GE35" i="1" s="1"/>
  <c r="GG33" i="1" l="1"/>
  <c r="GF34" i="1"/>
  <c r="GF35" i="1" s="1"/>
  <c r="GH33" i="1" l="1"/>
  <c r="GG34" i="1"/>
  <c r="GG35" i="1" s="1"/>
  <c r="GI33" i="1" l="1"/>
  <c r="GH34" i="1"/>
  <c r="GH35" i="1" s="1"/>
  <c r="GJ33" i="1" l="1"/>
  <c r="GI34" i="1"/>
  <c r="GI35" i="1" s="1"/>
  <c r="GK33" i="1" l="1"/>
  <c r="GJ34" i="1"/>
  <c r="GJ35" i="1" s="1"/>
  <c r="GL33" i="1" l="1"/>
  <c r="GK34" i="1"/>
  <c r="GK35" i="1" s="1"/>
  <c r="GM33" i="1" l="1"/>
  <c r="GL34" i="1"/>
  <c r="GL35" i="1" s="1"/>
  <c r="GN33" i="1" l="1"/>
  <c r="GM34" i="1"/>
  <c r="GM35" i="1" s="1"/>
  <c r="GO33" i="1" l="1"/>
  <c r="GN34" i="1"/>
  <c r="GN35" i="1" s="1"/>
  <c r="GP33" i="1" l="1"/>
  <c r="GO34" i="1"/>
  <c r="GO35" i="1" s="1"/>
  <c r="GQ33" i="1" l="1"/>
  <c r="GP34" i="1"/>
  <c r="GP35" i="1" s="1"/>
  <c r="GR33" i="1" l="1"/>
  <c r="GQ34" i="1"/>
  <c r="GQ35" i="1" s="1"/>
  <c r="GS33" i="1" l="1"/>
  <c r="GR34" i="1"/>
  <c r="GR35" i="1" s="1"/>
  <c r="GT33" i="1" l="1"/>
  <c r="GS34" i="1"/>
  <c r="GS35" i="1" s="1"/>
  <c r="GU33" i="1" l="1"/>
  <c r="GT34" i="1"/>
  <c r="GT35" i="1" s="1"/>
  <c r="GV33" i="1" l="1"/>
  <c r="GU34" i="1"/>
  <c r="GU35" i="1" s="1"/>
  <c r="GW33" i="1" l="1"/>
  <c r="GV34" i="1"/>
  <c r="GV35" i="1" s="1"/>
  <c r="GX33" i="1" l="1"/>
  <c r="GW34" i="1"/>
  <c r="GW35" i="1" s="1"/>
  <c r="GY33" i="1" l="1"/>
  <c r="GX34" i="1"/>
  <c r="GX35" i="1" s="1"/>
  <c r="GZ33" i="1" l="1"/>
  <c r="GY34" i="1"/>
  <c r="GY35" i="1" s="1"/>
  <c r="HA33" i="1" l="1"/>
  <c r="GZ34" i="1"/>
  <c r="GZ35" i="1" s="1"/>
  <c r="HB33" i="1" l="1"/>
  <c r="HA34" i="1"/>
  <c r="HA35" i="1" s="1"/>
  <c r="HC33" i="1" l="1"/>
  <c r="HB34" i="1"/>
  <c r="HB35" i="1" s="1"/>
  <c r="HD33" i="1" l="1"/>
  <c r="HC34" i="1"/>
  <c r="HC35" i="1" s="1"/>
  <c r="HE33" i="1" l="1"/>
  <c r="HD34" i="1"/>
  <c r="HD35" i="1" s="1"/>
  <c r="HF33" i="1" l="1"/>
  <c r="HE34" i="1"/>
  <c r="HE35" i="1" s="1"/>
  <c r="HG33" i="1" l="1"/>
  <c r="HF34" i="1"/>
  <c r="HF35" i="1" s="1"/>
  <c r="HH33" i="1" l="1"/>
  <c r="HG34" i="1"/>
  <c r="HG35" i="1" s="1"/>
  <c r="HI33" i="1" l="1"/>
  <c r="HH34" i="1"/>
  <c r="HH35" i="1" s="1"/>
  <c r="HJ33" i="1" l="1"/>
  <c r="HI34" i="1"/>
  <c r="HI35" i="1" s="1"/>
  <c r="HK33" i="1" l="1"/>
  <c r="HJ34" i="1"/>
  <c r="HJ35" i="1" s="1"/>
  <c r="HL33" i="1" l="1"/>
  <c r="HK34" i="1"/>
  <c r="HK35" i="1" s="1"/>
  <c r="HM33" i="1" l="1"/>
  <c r="HL34" i="1"/>
  <c r="HL35" i="1" s="1"/>
  <c r="HN33" i="1" l="1"/>
  <c r="HM34" i="1"/>
  <c r="HM35" i="1" s="1"/>
  <c r="HO33" i="1" l="1"/>
  <c r="HN34" i="1"/>
  <c r="HN35" i="1" s="1"/>
  <c r="HP33" i="1" l="1"/>
  <c r="HO34" i="1"/>
  <c r="HO35" i="1" s="1"/>
  <c r="HQ33" i="1" l="1"/>
  <c r="HP34" i="1"/>
  <c r="HP35" i="1" s="1"/>
  <c r="HR33" i="1" l="1"/>
  <c r="HQ34" i="1"/>
  <c r="HQ35" i="1" s="1"/>
  <c r="HS33" i="1" l="1"/>
  <c r="HR34" i="1"/>
  <c r="HR35" i="1" s="1"/>
  <c r="HT33" i="1" l="1"/>
  <c r="HS34" i="1"/>
  <c r="HS35" i="1" s="1"/>
  <c r="HU33" i="1" l="1"/>
  <c r="HT34" i="1"/>
  <c r="HT35" i="1" s="1"/>
  <c r="HV33" i="1" l="1"/>
  <c r="HU34" i="1"/>
  <c r="HU35" i="1" s="1"/>
  <c r="HW33" i="1" l="1"/>
  <c r="HV34" i="1"/>
  <c r="HV35" i="1" s="1"/>
  <c r="HX33" i="1" l="1"/>
  <c r="HW34" i="1"/>
  <c r="HW35" i="1" s="1"/>
  <c r="HY33" i="1" l="1"/>
  <c r="HX34" i="1"/>
  <c r="HX35" i="1" s="1"/>
  <c r="HZ33" i="1" l="1"/>
  <c r="HY34" i="1"/>
  <c r="HY35" i="1" s="1"/>
  <c r="IA33" i="1" l="1"/>
  <c r="HZ34" i="1"/>
  <c r="HZ35" i="1" s="1"/>
  <c r="IB33" i="1" l="1"/>
  <c r="IA34" i="1"/>
  <c r="IA35" i="1" s="1"/>
  <c r="IC33" i="1" l="1"/>
  <c r="IB34" i="1"/>
  <c r="IB35" i="1" s="1"/>
  <c r="ID33" i="1" l="1"/>
  <c r="IC34" i="1"/>
  <c r="IC35" i="1" s="1"/>
  <c r="IE33" i="1" l="1"/>
  <c r="ID34" i="1"/>
  <c r="ID35" i="1" s="1"/>
  <c r="IF33" i="1" l="1"/>
  <c r="IE34" i="1"/>
  <c r="IE35" i="1" s="1"/>
  <c r="IG33" i="1" l="1"/>
  <c r="IF34" i="1"/>
  <c r="IF35" i="1" s="1"/>
  <c r="IH33" i="1" l="1"/>
  <c r="IG34" i="1"/>
  <c r="IG35" i="1" s="1"/>
  <c r="II33" i="1" l="1"/>
  <c r="IH34" i="1"/>
  <c r="IH35" i="1" s="1"/>
  <c r="IJ33" i="1" l="1"/>
  <c r="II34" i="1"/>
  <c r="II35" i="1" s="1"/>
  <c r="IK33" i="1" l="1"/>
  <c r="IJ34" i="1"/>
  <c r="IJ35" i="1" s="1"/>
  <c r="IL33" i="1" l="1"/>
  <c r="IK34" i="1"/>
  <c r="IK35" i="1" s="1"/>
  <c r="IM33" i="1" l="1"/>
  <c r="IL34" i="1"/>
  <c r="IL35" i="1" s="1"/>
  <c r="IN33" i="1" l="1"/>
  <c r="IM34" i="1"/>
  <c r="IM35" i="1" s="1"/>
  <c r="IO33" i="1" l="1"/>
  <c r="IN34" i="1"/>
  <c r="IN35" i="1" s="1"/>
  <c r="IP33" i="1" l="1"/>
  <c r="IO34" i="1"/>
  <c r="IO35" i="1" s="1"/>
  <c r="IQ33" i="1" l="1"/>
  <c r="IP34" i="1"/>
  <c r="IP35" i="1" s="1"/>
  <c r="IR33" i="1" l="1"/>
  <c r="IQ34" i="1"/>
  <c r="IQ35" i="1" s="1"/>
  <c r="IS33" i="1" l="1"/>
  <c r="IR34" i="1"/>
  <c r="IR35" i="1" s="1"/>
  <c r="IT33" i="1" l="1"/>
  <c r="IS34" i="1"/>
  <c r="IS35" i="1" s="1"/>
  <c r="IU33" i="1" l="1"/>
  <c r="IT34" i="1"/>
  <c r="IT35" i="1" s="1"/>
  <c r="IV33" i="1" l="1"/>
  <c r="IU34" i="1"/>
  <c r="IU35" i="1" s="1"/>
  <c r="IW33" i="1" l="1"/>
  <c r="IV34" i="1"/>
  <c r="IV35" i="1" s="1"/>
  <c r="IX33" i="1" l="1"/>
  <c r="IW34" i="1"/>
  <c r="IW35" i="1" s="1"/>
  <c r="IY33" i="1" l="1"/>
  <c r="IX34" i="1"/>
  <c r="IX35" i="1" s="1"/>
  <c r="IZ33" i="1" l="1"/>
  <c r="IY34" i="1"/>
  <c r="IY35" i="1" s="1"/>
  <c r="JA33" i="1" l="1"/>
  <c r="IZ34" i="1"/>
  <c r="IZ35" i="1" s="1"/>
  <c r="JB33" i="1" l="1"/>
  <c r="JA34" i="1"/>
  <c r="JA35" i="1" s="1"/>
  <c r="JC33" i="1" l="1"/>
  <c r="JB34" i="1"/>
  <c r="JB35" i="1" s="1"/>
  <c r="JD33" i="1" l="1"/>
  <c r="JC34" i="1"/>
  <c r="JC35" i="1" s="1"/>
  <c r="JE33" i="1" l="1"/>
  <c r="JD34" i="1"/>
  <c r="JD35" i="1" s="1"/>
  <c r="JF33" i="1" l="1"/>
  <c r="JE34" i="1"/>
  <c r="JE35" i="1" s="1"/>
  <c r="JG33" i="1" l="1"/>
  <c r="JF34" i="1"/>
  <c r="JF35" i="1" s="1"/>
  <c r="JH33" i="1" l="1"/>
  <c r="JG34" i="1"/>
  <c r="JG35" i="1" s="1"/>
  <c r="JI33" i="1" l="1"/>
  <c r="JH34" i="1"/>
  <c r="JH35" i="1" s="1"/>
  <c r="JJ33" i="1" l="1"/>
  <c r="JI34" i="1"/>
  <c r="JI35" i="1" s="1"/>
  <c r="JK33" i="1" l="1"/>
  <c r="JJ34" i="1"/>
  <c r="JJ35" i="1" s="1"/>
  <c r="JL33" i="1" l="1"/>
  <c r="JK34" i="1"/>
  <c r="JK35" i="1" s="1"/>
  <c r="JM33" i="1" l="1"/>
  <c r="JL34" i="1"/>
  <c r="JL35" i="1" s="1"/>
  <c r="JN33" i="1" l="1"/>
  <c r="JM34" i="1"/>
  <c r="JM35" i="1" s="1"/>
  <c r="JO33" i="1" l="1"/>
  <c r="JN34" i="1"/>
  <c r="JN35" i="1" s="1"/>
  <c r="JP33" i="1" l="1"/>
  <c r="JO34" i="1"/>
  <c r="JO35" i="1" s="1"/>
  <c r="JQ33" i="1" l="1"/>
  <c r="JP34" i="1"/>
  <c r="JP35" i="1" s="1"/>
  <c r="JR33" i="1" l="1"/>
  <c r="JQ34" i="1"/>
  <c r="JQ35" i="1" s="1"/>
  <c r="JS33" i="1" l="1"/>
  <c r="JR34" i="1"/>
  <c r="JR35" i="1" s="1"/>
  <c r="JT33" i="1" l="1"/>
  <c r="JS34" i="1"/>
  <c r="JS35" i="1" s="1"/>
  <c r="JU33" i="1" l="1"/>
  <c r="JT34" i="1"/>
  <c r="JT35" i="1" s="1"/>
  <c r="JV33" i="1" l="1"/>
  <c r="JU34" i="1"/>
  <c r="JU35" i="1" s="1"/>
  <c r="JW33" i="1" l="1"/>
  <c r="JV34" i="1"/>
  <c r="JV35" i="1" s="1"/>
  <c r="JX33" i="1" l="1"/>
  <c r="JW34" i="1"/>
  <c r="JW35" i="1" s="1"/>
  <c r="JY33" i="1" l="1"/>
  <c r="JX34" i="1"/>
  <c r="JX35" i="1" s="1"/>
  <c r="JZ33" i="1" l="1"/>
  <c r="JY34" i="1"/>
  <c r="JY35" i="1" s="1"/>
  <c r="KA33" i="1" l="1"/>
  <c r="JZ34" i="1"/>
  <c r="JZ35" i="1" s="1"/>
  <c r="KB33" i="1" l="1"/>
  <c r="KA34" i="1"/>
  <c r="KA35" i="1" s="1"/>
  <c r="KC33" i="1" l="1"/>
  <c r="KB34" i="1"/>
  <c r="KB35" i="1" s="1"/>
  <c r="KD33" i="1" l="1"/>
  <c r="KC34" i="1"/>
  <c r="KC35" i="1" s="1"/>
  <c r="KE33" i="1" l="1"/>
  <c r="KD34" i="1"/>
  <c r="KD35" i="1" s="1"/>
  <c r="KF33" i="1" l="1"/>
  <c r="KE34" i="1"/>
  <c r="KE35" i="1" s="1"/>
  <c r="KG33" i="1" l="1"/>
  <c r="KF34" i="1"/>
  <c r="KF35" i="1" s="1"/>
  <c r="KH33" i="1" l="1"/>
  <c r="KG34" i="1"/>
  <c r="KG35" i="1" s="1"/>
  <c r="KI33" i="1" l="1"/>
  <c r="KH34" i="1"/>
  <c r="KH35" i="1" s="1"/>
  <c r="KJ33" i="1" l="1"/>
  <c r="KI34" i="1"/>
  <c r="KI35" i="1" s="1"/>
  <c r="KK33" i="1" l="1"/>
  <c r="KJ34" i="1"/>
  <c r="KJ35" i="1" s="1"/>
  <c r="KL33" i="1" l="1"/>
  <c r="KK34" i="1"/>
  <c r="KK35" i="1" s="1"/>
  <c r="KM33" i="1" l="1"/>
  <c r="KL34" i="1"/>
  <c r="KL35" i="1" s="1"/>
  <c r="KN33" i="1" l="1"/>
  <c r="KM34" i="1"/>
  <c r="KM35" i="1" s="1"/>
  <c r="KO33" i="1" l="1"/>
  <c r="KN34" i="1"/>
  <c r="KN35" i="1" s="1"/>
  <c r="KP33" i="1" l="1"/>
  <c r="KO34" i="1"/>
  <c r="KO35" i="1" s="1"/>
  <c r="KQ33" i="1" l="1"/>
  <c r="KP34" i="1"/>
  <c r="KP35" i="1" s="1"/>
  <c r="KR33" i="1" l="1"/>
  <c r="KQ34" i="1"/>
  <c r="KQ35" i="1" s="1"/>
  <c r="KS33" i="1" l="1"/>
  <c r="KR34" i="1"/>
  <c r="KR35" i="1" s="1"/>
  <c r="KT33" i="1" l="1"/>
  <c r="KS34" i="1"/>
  <c r="KS35" i="1" s="1"/>
  <c r="KU33" i="1" l="1"/>
  <c r="KT34" i="1"/>
  <c r="KT35" i="1" s="1"/>
  <c r="KV33" i="1" l="1"/>
  <c r="KU34" i="1"/>
  <c r="KU35" i="1" s="1"/>
  <c r="KW33" i="1" l="1"/>
  <c r="KV34" i="1"/>
  <c r="KV35" i="1" s="1"/>
  <c r="KX33" i="1" l="1"/>
  <c r="KW34" i="1"/>
  <c r="KW35" i="1" s="1"/>
  <c r="KY33" i="1" l="1"/>
  <c r="KX34" i="1"/>
  <c r="KX35" i="1" s="1"/>
  <c r="KZ33" i="1" l="1"/>
  <c r="KY34" i="1"/>
  <c r="KY35" i="1" s="1"/>
  <c r="LA33" i="1" l="1"/>
  <c r="KZ34" i="1"/>
  <c r="KZ35" i="1" s="1"/>
  <c r="LB33" i="1" l="1"/>
  <c r="LA34" i="1"/>
  <c r="LA35" i="1" s="1"/>
  <c r="LC33" i="1" l="1"/>
  <c r="LB34" i="1"/>
  <c r="LB35" i="1" s="1"/>
  <c r="LD33" i="1" l="1"/>
  <c r="LC34" i="1"/>
  <c r="LC35" i="1" s="1"/>
  <c r="LE33" i="1" l="1"/>
  <c r="LD34" i="1"/>
  <c r="LD35" i="1" s="1"/>
  <c r="LF33" i="1" l="1"/>
  <c r="LE34" i="1"/>
  <c r="LE35" i="1" s="1"/>
  <c r="LG33" i="1" l="1"/>
  <c r="LF34" i="1"/>
  <c r="LF35" i="1" s="1"/>
  <c r="LH33" i="1" l="1"/>
  <c r="LG34" i="1"/>
  <c r="LG35" i="1" s="1"/>
  <c r="LI33" i="1" l="1"/>
  <c r="LH34" i="1"/>
  <c r="LH35" i="1" s="1"/>
  <c r="LJ33" i="1" l="1"/>
  <c r="LI34" i="1"/>
  <c r="LI35" i="1" s="1"/>
  <c r="LK33" i="1" l="1"/>
  <c r="LJ34" i="1"/>
  <c r="LJ35" i="1" s="1"/>
  <c r="LL33" i="1" l="1"/>
  <c r="LK34" i="1"/>
  <c r="LK35" i="1" s="1"/>
  <c r="LM33" i="1" l="1"/>
  <c r="LL34" i="1"/>
  <c r="LL35" i="1" s="1"/>
  <c r="LN33" i="1" l="1"/>
  <c r="LM34" i="1"/>
  <c r="LM35" i="1" s="1"/>
  <c r="LO33" i="1" l="1"/>
  <c r="LN34" i="1"/>
  <c r="LN35" i="1" s="1"/>
  <c r="LP33" i="1" l="1"/>
  <c r="LO34" i="1"/>
  <c r="LO35" i="1" s="1"/>
  <c r="LQ33" i="1" l="1"/>
  <c r="LP34" i="1"/>
  <c r="LP35" i="1" s="1"/>
  <c r="LR33" i="1" l="1"/>
  <c r="LQ34" i="1"/>
  <c r="LQ35" i="1" s="1"/>
  <c r="LS33" i="1" l="1"/>
  <c r="LR34" i="1"/>
  <c r="LR35" i="1" s="1"/>
  <c r="LT33" i="1" l="1"/>
  <c r="LS34" i="1"/>
  <c r="LS35" i="1" s="1"/>
  <c r="LU33" i="1" l="1"/>
  <c r="LT34" i="1"/>
  <c r="LT35" i="1" s="1"/>
  <c r="LV33" i="1" l="1"/>
  <c r="LU34" i="1"/>
  <c r="LU35" i="1" s="1"/>
  <c r="LW33" i="1" l="1"/>
  <c r="LV34" i="1"/>
  <c r="LV35" i="1" s="1"/>
  <c r="LX33" i="1" l="1"/>
  <c r="LW34" i="1"/>
  <c r="LW35" i="1" s="1"/>
  <c r="LY33" i="1" l="1"/>
  <c r="LX34" i="1"/>
  <c r="LX35" i="1" s="1"/>
  <c r="LZ33" i="1" l="1"/>
  <c r="LY34" i="1"/>
  <c r="LY35" i="1" s="1"/>
  <c r="MA33" i="1" l="1"/>
  <c r="LZ34" i="1"/>
  <c r="LZ35" i="1" s="1"/>
  <c r="MB33" i="1" l="1"/>
  <c r="MA34" i="1"/>
  <c r="MA35" i="1" s="1"/>
  <c r="MC33" i="1" l="1"/>
  <c r="MB34" i="1"/>
  <c r="MB35" i="1" s="1"/>
  <c r="MD33" i="1" l="1"/>
  <c r="MC34" i="1"/>
  <c r="MC35" i="1" s="1"/>
  <c r="ME33" i="1" l="1"/>
  <c r="MD34" i="1"/>
  <c r="MD35" i="1" s="1"/>
  <c r="MF33" i="1" l="1"/>
  <c r="ME34" i="1"/>
  <c r="ME35" i="1" s="1"/>
  <c r="MG33" i="1" l="1"/>
  <c r="MF34" i="1"/>
  <c r="MF35" i="1" s="1"/>
  <c r="MH33" i="1" l="1"/>
  <c r="MG34" i="1"/>
  <c r="MG35" i="1" s="1"/>
  <c r="MI33" i="1" l="1"/>
  <c r="MH34" i="1"/>
  <c r="MH35" i="1" s="1"/>
  <c r="MJ33" i="1" l="1"/>
  <c r="MI34" i="1"/>
  <c r="MI35" i="1" s="1"/>
  <c r="MK33" i="1" l="1"/>
  <c r="MJ34" i="1"/>
  <c r="MJ35" i="1" s="1"/>
  <c r="ML33" i="1" l="1"/>
  <c r="MK34" i="1"/>
  <c r="MK35" i="1" s="1"/>
  <c r="MM33" i="1" l="1"/>
  <c r="ML34" i="1"/>
  <c r="ML35" i="1" s="1"/>
  <c r="MN33" i="1" l="1"/>
  <c r="MM34" i="1"/>
  <c r="MM35" i="1" s="1"/>
  <c r="MO33" i="1" l="1"/>
  <c r="MN34" i="1"/>
  <c r="MN35" i="1" s="1"/>
  <c r="MP33" i="1" l="1"/>
  <c r="MO34" i="1"/>
  <c r="MO35" i="1" s="1"/>
  <c r="MQ33" i="1" l="1"/>
  <c r="MP34" i="1"/>
  <c r="MP35" i="1" s="1"/>
  <c r="MR33" i="1" l="1"/>
  <c r="MQ34" i="1"/>
  <c r="MQ35" i="1" s="1"/>
  <c r="MS33" i="1" l="1"/>
  <c r="MR34" i="1"/>
  <c r="MR35" i="1" s="1"/>
  <c r="MT33" i="1" l="1"/>
  <c r="MS34" i="1"/>
  <c r="MS35" i="1" s="1"/>
  <c r="MU33" i="1" l="1"/>
  <c r="MT34" i="1"/>
  <c r="MT35" i="1" s="1"/>
  <c r="MV33" i="1" l="1"/>
  <c r="MU34" i="1"/>
  <c r="MU35" i="1" s="1"/>
  <c r="MW33" i="1" l="1"/>
  <c r="MV34" i="1"/>
  <c r="MV35" i="1" s="1"/>
  <c r="MX33" i="1" l="1"/>
  <c r="MW34" i="1"/>
  <c r="MW35" i="1" s="1"/>
  <c r="MY33" i="1" l="1"/>
  <c r="MX34" i="1"/>
  <c r="MX35" i="1" s="1"/>
  <c r="MZ33" i="1" l="1"/>
  <c r="MY34" i="1"/>
  <c r="MY35" i="1" s="1"/>
  <c r="NA33" i="1" l="1"/>
  <c r="MZ34" i="1"/>
  <c r="MZ35" i="1" s="1"/>
  <c r="NB33" i="1" l="1"/>
  <c r="NA34" i="1"/>
  <c r="NA35" i="1" s="1"/>
  <c r="NC33" i="1" l="1"/>
  <c r="NB34" i="1"/>
  <c r="NB35" i="1" s="1"/>
  <c r="ND33" i="1" l="1"/>
  <c r="NC34" i="1"/>
  <c r="NC35" i="1" s="1"/>
  <c r="NE33" i="1" l="1"/>
  <c r="ND34" i="1"/>
  <c r="ND35" i="1" s="1"/>
  <c r="NF33" i="1" l="1"/>
  <c r="NE34" i="1"/>
  <c r="NE35" i="1" s="1"/>
  <c r="NG33" i="1" l="1"/>
  <c r="NF34" i="1"/>
  <c r="NF35" i="1" s="1"/>
  <c r="NH33" i="1" l="1"/>
  <c r="NG34" i="1"/>
  <c r="NG35" i="1" s="1"/>
  <c r="NI33" i="1" l="1"/>
  <c r="NH34" i="1"/>
  <c r="NH35" i="1" s="1"/>
  <c r="NJ33" i="1" l="1"/>
  <c r="NI34" i="1"/>
  <c r="NI35" i="1" s="1"/>
  <c r="NK33" i="1" l="1"/>
  <c r="NJ34" i="1"/>
  <c r="NJ35" i="1" s="1"/>
  <c r="NL33" i="1" l="1"/>
  <c r="NK34" i="1"/>
  <c r="NK35" i="1" s="1"/>
  <c r="NM33" i="1" l="1"/>
  <c r="NL34" i="1"/>
  <c r="NL35" i="1" s="1"/>
  <c r="NN33" i="1" l="1"/>
  <c r="NM34" i="1"/>
  <c r="NM35" i="1" s="1"/>
  <c r="NO33" i="1" l="1"/>
  <c r="NN34" i="1"/>
  <c r="NN35" i="1" s="1"/>
  <c r="NP33" i="1" l="1"/>
  <c r="NO34" i="1"/>
  <c r="NO35" i="1" s="1"/>
  <c r="NQ33" i="1" l="1"/>
  <c r="NP34" i="1"/>
  <c r="NP35" i="1" s="1"/>
  <c r="NR33" i="1" l="1"/>
  <c r="NQ34" i="1"/>
  <c r="NQ35" i="1" s="1"/>
  <c r="NS33" i="1" l="1"/>
  <c r="NR34" i="1"/>
  <c r="NR35" i="1" s="1"/>
  <c r="NT33" i="1" l="1"/>
  <c r="NS34" i="1"/>
  <c r="NS35" i="1" s="1"/>
  <c r="NU33" i="1" l="1"/>
  <c r="NT34" i="1"/>
  <c r="NT35" i="1" s="1"/>
  <c r="NV33" i="1" l="1"/>
  <c r="NU34" i="1"/>
  <c r="NU35" i="1" s="1"/>
  <c r="NW33" i="1" l="1"/>
  <c r="NV34" i="1"/>
  <c r="NV35" i="1" s="1"/>
  <c r="NX33" i="1" l="1"/>
  <c r="NW34" i="1"/>
  <c r="NW35" i="1" s="1"/>
  <c r="NY33" i="1" l="1"/>
  <c r="NX34" i="1"/>
  <c r="NX35" i="1" s="1"/>
  <c r="NZ33" i="1" l="1"/>
  <c r="NY34" i="1"/>
  <c r="NY35" i="1" s="1"/>
  <c r="OA33" i="1" l="1"/>
  <c r="NZ34" i="1"/>
  <c r="NZ35" i="1" s="1"/>
  <c r="OB33" i="1" l="1"/>
  <c r="OA34" i="1"/>
  <c r="OA35" i="1" s="1"/>
  <c r="OC33" i="1" l="1"/>
  <c r="OB34" i="1"/>
  <c r="OB35" i="1" s="1"/>
  <c r="OD33" i="1" l="1"/>
  <c r="OC34" i="1"/>
  <c r="OC35" i="1" s="1"/>
  <c r="OE33" i="1" l="1"/>
  <c r="OD34" i="1"/>
  <c r="OD35" i="1" s="1"/>
  <c r="OF33" i="1" l="1"/>
  <c r="OE34" i="1"/>
  <c r="OE35" i="1" s="1"/>
  <c r="OG33" i="1" l="1"/>
  <c r="OF34" i="1"/>
  <c r="OF35" i="1" s="1"/>
  <c r="OH33" i="1" l="1"/>
  <c r="OG34" i="1"/>
  <c r="OG35" i="1" s="1"/>
  <c r="OI33" i="1" l="1"/>
  <c r="OH34" i="1"/>
  <c r="OH35" i="1" s="1"/>
  <c r="OJ33" i="1" l="1"/>
  <c r="OI34" i="1"/>
  <c r="OI35" i="1" s="1"/>
  <c r="OK33" i="1" l="1"/>
  <c r="OJ34" i="1"/>
  <c r="OJ35" i="1" s="1"/>
  <c r="OL33" i="1" l="1"/>
  <c r="OK34" i="1"/>
  <c r="OK35" i="1" s="1"/>
  <c r="OM33" i="1" l="1"/>
  <c r="OL34" i="1"/>
  <c r="OL35" i="1" s="1"/>
  <c r="ON33" i="1" l="1"/>
  <c r="OM34" i="1"/>
  <c r="OM35" i="1" s="1"/>
  <c r="OO33" i="1" l="1"/>
  <c r="ON34" i="1"/>
  <c r="ON35" i="1" s="1"/>
  <c r="OP33" i="1" l="1"/>
  <c r="OO34" i="1"/>
  <c r="OO35" i="1" s="1"/>
  <c r="OQ33" i="1" l="1"/>
  <c r="OP34" i="1"/>
  <c r="OP35" i="1" s="1"/>
  <c r="OR33" i="1" l="1"/>
  <c r="OQ34" i="1"/>
  <c r="OQ35" i="1" s="1"/>
  <c r="OS33" i="1" l="1"/>
  <c r="OR34" i="1"/>
  <c r="OR35" i="1" s="1"/>
  <c r="OT33" i="1" l="1"/>
  <c r="OS34" i="1"/>
  <c r="OS35" i="1" s="1"/>
  <c r="OU33" i="1" l="1"/>
  <c r="OT34" i="1"/>
  <c r="OT35" i="1" s="1"/>
  <c r="OV33" i="1" l="1"/>
  <c r="OU34" i="1"/>
  <c r="OU35" i="1" s="1"/>
  <c r="OW33" i="1" l="1"/>
  <c r="OV34" i="1"/>
  <c r="OV35" i="1" s="1"/>
  <c r="OX33" i="1" l="1"/>
  <c r="OW34" i="1"/>
  <c r="OW35" i="1" s="1"/>
  <c r="OY33" i="1" l="1"/>
  <c r="OX34" i="1"/>
  <c r="OX35" i="1" s="1"/>
  <c r="OZ33" i="1" l="1"/>
  <c r="OY34" i="1"/>
  <c r="OY35" i="1" s="1"/>
  <c r="PA33" i="1" l="1"/>
  <c r="OZ34" i="1"/>
  <c r="OZ35" i="1" s="1"/>
  <c r="PB33" i="1" l="1"/>
  <c r="PA34" i="1"/>
  <c r="PA35" i="1" s="1"/>
  <c r="PC33" i="1" l="1"/>
  <c r="PB34" i="1"/>
  <c r="PB35" i="1" s="1"/>
  <c r="PD33" i="1" l="1"/>
  <c r="PC34" i="1"/>
  <c r="PC35" i="1" s="1"/>
  <c r="PE33" i="1" l="1"/>
  <c r="PD34" i="1"/>
  <c r="PD35" i="1" s="1"/>
  <c r="PF33" i="1" l="1"/>
  <c r="PE34" i="1"/>
  <c r="PE35" i="1" s="1"/>
  <c r="PG33" i="1" l="1"/>
  <c r="PF34" i="1"/>
  <c r="PF35" i="1" s="1"/>
  <c r="PH33" i="1" l="1"/>
  <c r="PG34" i="1"/>
  <c r="PG35" i="1" s="1"/>
  <c r="PI33" i="1" l="1"/>
  <c r="PH34" i="1"/>
  <c r="PH35" i="1" s="1"/>
  <c r="PJ33" i="1" l="1"/>
  <c r="PI34" i="1"/>
  <c r="PI35" i="1" s="1"/>
  <c r="PK33" i="1" l="1"/>
  <c r="PJ34" i="1"/>
  <c r="PJ35" i="1" s="1"/>
  <c r="PL33" i="1" l="1"/>
  <c r="PK34" i="1"/>
  <c r="PK35" i="1" s="1"/>
  <c r="PM33" i="1" l="1"/>
  <c r="PL34" i="1"/>
  <c r="PL35" i="1" s="1"/>
  <c r="PN33" i="1" l="1"/>
  <c r="PM34" i="1"/>
  <c r="PM35" i="1" s="1"/>
  <c r="PO33" i="1" l="1"/>
  <c r="PN34" i="1"/>
  <c r="PN35" i="1" s="1"/>
  <c r="PP33" i="1" l="1"/>
  <c r="PO34" i="1"/>
  <c r="PO35" i="1" s="1"/>
  <c r="PQ33" i="1" l="1"/>
  <c r="PP34" i="1"/>
  <c r="PP35" i="1" s="1"/>
  <c r="PR33" i="1" l="1"/>
  <c r="PQ34" i="1"/>
  <c r="PQ35" i="1" s="1"/>
  <c r="PS33" i="1" l="1"/>
  <c r="PR34" i="1"/>
  <c r="PR35" i="1" s="1"/>
  <c r="PT33" i="1" l="1"/>
  <c r="PS34" i="1"/>
  <c r="PS35" i="1" s="1"/>
  <c r="PU33" i="1" l="1"/>
  <c r="PT34" i="1"/>
  <c r="PT35" i="1" s="1"/>
  <c r="PV33" i="1" l="1"/>
  <c r="PU34" i="1"/>
  <c r="PU35" i="1" s="1"/>
  <c r="PW33" i="1" l="1"/>
  <c r="PV34" i="1"/>
  <c r="PV35" i="1" s="1"/>
  <c r="PX33" i="1" l="1"/>
  <c r="PW34" i="1"/>
  <c r="PW35" i="1" s="1"/>
  <c r="PY33" i="1" l="1"/>
  <c r="PX34" i="1"/>
  <c r="PX35" i="1" s="1"/>
  <c r="PZ33" i="1" l="1"/>
  <c r="PY34" i="1"/>
  <c r="PY35" i="1" s="1"/>
  <c r="QA33" i="1" l="1"/>
  <c r="PZ34" i="1"/>
  <c r="PZ35" i="1" s="1"/>
  <c r="QB33" i="1" l="1"/>
  <c r="QA34" i="1"/>
  <c r="QA35" i="1" s="1"/>
  <c r="QC33" i="1" l="1"/>
  <c r="QB34" i="1"/>
  <c r="QB35" i="1" s="1"/>
  <c r="QD33" i="1" l="1"/>
  <c r="QC34" i="1"/>
  <c r="QC35" i="1" s="1"/>
  <c r="QE33" i="1" l="1"/>
  <c r="QD34" i="1"/>
  <c r="QD35" i="1" s="1"/>
  <c r="QF33" i="1" l="1"/>
  <c r="QE34" i="1"/>
  <c r="QE35" i="1" s="1"/>
  <c r="QG33" i="1" l="1"/>
  <c r="QF34" i="1"/>
  <c r="QF35" i="1" s="1"/>
  <c r="QH33" i="1" l="1"/>
  <c r="QG34" i="1"/>
  <c r="QG35" i="1" s="1"/>
  <c r="QI33" i="1" l="1"/>
  <c r="QH34" i="1"/>
  <c r="QH35" i="1" s="1"/>
  <c r="QJ33" i="1" l="1"/>
  <c r="QI34" i="1"/>
  <c r="QI35" i="1" s="1"/>
  <c r="QK33" i="1" l="1"/>
  <c r="QJ34" i="1"/>
  <c r="QJ35" i="1" s="1"/>
  <c r="QL33" i="1" l="1"/>
  <c r="QK34" i="1"/>
  <c r="QK35" i="1" s="1"/>
  <c r="QM33" i="1" l="1"/>
  <c r="QL34" i="1"/>
  <c r="QL35" i="1" s="1"/>
  <c r="QN33" i="1" l="1"/>
  <c r="QM34" i="1"/>
  <c r="QM35" i="1" s="1"/>
  <c r="QO33" i="1" l="1"/>
  <c r="QN34" i="1"/>
  <c r="QN35" i="1" s="1"/>
  <c r="QP33" i="1" l="1"/>
  <c r="QO34" i="1"/>
  <c r="QO35" i="1" s="1"/>
  <c r="QQ33" i="1" l="1"/>
  <c r="QP34" i="1"/>
  <c r="QP35" i="1" s="1"/>
  <c r="QR33" i="1" l="1"/>
  <c r="QQ34" i="1"/>
  <c r="QQ35" i="1" s="1"/>
  <c r="QS33" i="1" l="1"/>
  <c r="QR34" i="1"/>
  <c r="QR35" i="1" s="1"/>
  <c r="QT33" i="1" l="1"/>
  <c r="QS34" i="1"/>
  <c r="QS35" i="1" s="1"/>
  <c r="QU33" i="1" l="1"/>
  <c r="QT34" i="1"/>
  <c r="QT35" i="1" s="1"/>
  <c r="QV33" i="1" l="1"/>
  <c r="QU34" i="1"/>
  <c r="QU35" i="1" s="1"/>
  <c r="QW33" i="1" l="1"/>
  <c r="QV34" i="1"/>
  <c r="QV35" i="1" s="1"/>
  <c r="QX33" i="1" l="1"/>
  <c r="QW34" i="1"/>
  <c r="QW35" i="1" s="1"/>
  <c r="QY33" i="1" l="1"/>
  <c r="QX34" i="1"/>
  <c r="QX35" i="1" s="1"/>
  <c r="QZ33" i="1" l="1"/>
  <c r="QY34" i="1"/>
  <c r="QY35" i="1" s="1"/>
  <c r="RA33" i="1" l="1"/>
  <c r="QZ34" i="1"/>
  <c r="QZ35" i="1" s="1"/>
  <c r="RB33" i="1" l="1"/>
  <c r="RA34" i="1"/>
  <c r="RA35" i="1" s="1"/>
  <c r="RC33" i="1" l="1"/>
  <c r="RB34" i="1"/>
  <c r="RB35" i="1" s="1"/>
  <c r="RD33" i="1" l="1"/>
  <c r="RC34" i="1"/>
  <c r="RC35" i="1" s="1"/>
  <c r="RE33" i="1" l="1"/>
  <c r="RD34" i="1"/>
  <c r="RD35" i="1" s="1"/>
  <c r="RF33" i="1" l="1"/>
  <c r="RE34" i="1"/>
  <c r="RE35" i="1" s="1"/>
  <c r="RG33" i="1" l="1"/>
  <c r="RF34" i="1"/>
  <c r="RF35" i="1" s="1"/>
  <c r="RH33" i="1" l="1"/>
  <c r="RG34" i="1"/>
  <c r="RG35" i="1" s="1"/>
  <c r="RI33" i="1" l="1"/>
  <c r="RH34" i="1"/>
  <c r="RH35" i="1" s="1"/>
  <c r="RJ33" i="1" l="1"/>
  <c r="RI34" i="1"/>
  <c r="RI35" i="1" s="1"/>
  <c r="RK33" i="1" l="1"/>
  <c r="RJ34" i="1"/>
  <c r="RJ35" i="1" s="1"/>
  <c r="RL33" i="1" l="1"/>
  <c r="RK34" i="1"/>
  <c r="RK35" i="1" s="1"/>
  <c r="RM33" i="1" l="1"/>
  <c r="RL34" i="1"/>
  <c r="RL35" i="1" s="1"/>
  <c r="RN33" i="1" l="1"/>
  <c r="RM34" i="1"/>
  <c r="RM35" i="1" s="1"/>
  <c r="RO33" i="1" l="1"/>
  <c r="RN34" i="1"/>
  <c r="RN35" i="1" s="1"/>
  <c r="RP33" i="1" l="1"/>
  <c r="RO34" i="1"/>
  <c r="RO35" i="1" s="1"/>
  <c r="RQ33" i="1" l="1"/>
  <c r="RP34" i="1"/>
  <c r="RP35" i="1" s="1"/>
  <c r="RR33" i="1" l="1"/>
  <c r="RQ34" i="1"/>
  <c r="RQ35" i="1" s="1"/>
  <c r="RS33" i="1" l="1"/>
  <c r="RR34" i="1"/>
  <c r="RR35" i="1" s="1"/>
  <c r="RT33" i="1" l="1"/>
  <c r="RS34" i="1"/>
  <c r="RS35" i="1" s="1"/>
  <c r="RU33" i="1" l="1"/>
  <c r="RT34" i="1"/>
  <c r="RT35" i="1" s="1"/>
  <c r="RV33" i="1" l="1"/>
  <c r="RU34" i="1"/>
  <c r="RU35" i="1" s="1"/>
  <c r="RW33" i="1" l="1"/>
  <c r="RV34" i="1"/>
  <c r="RV35" i="1" s="1"/>
  <c r="RX33" i="1" l="1"/>
  <c r="RW34" i="1"/>
  <c r="RW35" i="1" s="1"/>
  <c r="RY33" i="1" l="1"/>
  <c r="RX34" i="1"/>
  <c r="RX35" i="1" s="1"/>
  <c r="RZ33" i="1" l="1"/>
  <c r="RY34" i="1"/>
  <c r="RY35" i="1" s="1"/>
  <c r="SA33" i="1" l="1"/>
  <c r="RZ34" i="1"/>
  <c r="RZ35" i="1" s="1"/>
  <c r="SB33" i="1" l="1"/>
  <c r="SA34" i="1"/>
  <c r="SA35" i="1" s="1"/>
  <c r="SC33" i="1" l="1"/>
  <c r="SB34" i="1"/>
  <c r="SB35" i="1" s="1"/>
  <c r="SD33" i="1" l="1"/>
  <c r="SC34" i="1"/>
  <c r="SC35" i="1" s="1"/>
  <c r="SE33" i="1" l="1"/>
  <c r="SD34" i="1"/>
  <c r="SD35" i="1" s="1"/>
  <c r="SF33" i="1" l="1"/>
  <c r="SE34" i="1"/>
  <c r="SE35" i="1" s="1"/>
  <c r="SG33" i="1" l="1"/>
  <c r="SF34" i="1"/>
  <c r="SF35" i="1" s="1"/>
  <c r="SH33" i="1" l="1"/>
  <c r="SG34" i="1"/>
  <c r="SG35" i="1" s="1"/>
  <c r="SI33" i="1" l="1"/>
  <c r="SH34" i="1"/>
  <c r="SH35" i="1" s="1"/>
  <c r="SJ33" i="1" l="1"/>
  <c r="SI34" i="1"/>
  <c r="SI35" i="1" s="1"/>
  <c r="SK33" i="1" l="1"/>
  <c r="SJ34" i="1"/>
  <c r="SJ35" i="1" s="1"/>
  <c r="SL33" i="1" l="1"/>
  <c r="SK34" i="1"/>
  <c r="SK35" i="1" s="1"/>
  <c r="SM33" i="1" l="1"/>
  <c r="SL34" i="1"/>
  <c r="SL35" i="1" s="1"/>
  <c r="SN33" i="1" l="1"/>
  <c r="SM34" i="1"/>
  <c r="SM35" i="1" s="1"/>
  <c r="SO33" i="1" l="1"/>
  <c r="SN34" i="1"/>
  <c r="SN35" i="1" s="1"/>
  <c r="SP33" i="1" l="1"/>
  <c r="SO34" i="1"/>
  <c r="SO35" i="1" s="1"/>
  <c r="SQ33" i="1" l="1"/>
  <c r="SP34" i="1"/>
  <c r="SP35" i="1" s="1"/>
  <c r="SR33" i="1" l="1"/>
  <c r="SQ34" i="1"/>
  <c r="SQ35" i="1" s="1"/>
  <c r="SS33" i="1" l="1"/>
  <c r="SR34" i="1"/>
  <c r="SR35" i="1" s="1"/>
  <c r="ST33" i="1" l="1"/>
  <c r="SS34" i="1"/>
  <c r="SS35" i="1" s="1"/>
  <c r="SU33" i="1" l="1"/>
  <c r="ST34" i="1"/>
  <c r="ST35" i="1" s="1"/>
  <c r="SV33" i="1" l="1"/>
  <c r="SU34" i="1"/>
  <c r="SU35" i="1" s="1"/>
  <c r="SW33" i="1" l="1"/>
  <c r="SV34" i="1"/>
  <c r="SV35" i="1" s="1"/>
  <c r="SX33" i="1" l="1"/>
  <c r="SW34" i="1"/>
  <c r="SW35" i="1" s="1"/>
  <c r="SY33" i="1" l="1"/>
  <c r="SX34" i="1"/>
  <c r="SX35" i="1" s="1"/>
  <c r="SZ33" i="1" l="1"/>
  <c r="SY34" i="1"/>
  <c r="SY35" i="1" s="1"/>
  <c r="TA33" i="1" l="1"/>
  <c r="SZ34" i="1"/>
  <c r="SZ35" i="1" s="1"/>
  <c r="TB33" i="1" l="1"/>
  <c r="TA34" i="1"/>
  <c r="TA35" i="1" s="1"/>
  <c r="TC33" i="1" l="1"/>
  <c r="TB34" i="1"/>
  <c r="TB35" i="1" s="1"/>
  <c r="TD33" i="1" l="1"/>
  <c r="TC34" i="1"/>
  <c r="TC35" i="1" s="1"/>
  <c r="TE33" i="1" l="1"/>
  <c r="TD34" i="1"/>
  <c r="TD35" i="1" s="1"/>
  <c r="TF33" i="1" l="1"/>
  <c r="TE34" i="1"/>
  <c r="TE35" i="1" s="1"/>
  <c r="TG33" i="1" l="1"/>
  <c r="TF34" i="1"/>
  <c r="TF35" i="1" s="1"/>
  <c r="TH33" i="1" l="1"/>
  <c r="TG34" i="1"/>
  <c r="TG35" i="1" s="1"/>
  <c r="TI33" i="1" l="1"/>
  <c r="TH34" i="1"/>
  <c r="TH35" i="1" s="1"/>
  <c r="TJ33" i="1" l="1"/>
  <c r="TI34" i="1"/>
  <c r="TI35" i="1" s="1"/>
  <c r="TK33" i="1" l="1"/>
  <c r="TJ34" i="1"/>
  <c r="TJ35" i="1" s="1"/>
  <c r="TL33" i="1" l="1"/>
  <c r="TK34" i="1"/>
  <c r="TK35" i="1" s="1"/>
  <c r="TM33" i="1" l="1"/>
  <c r="TL34" i="1"/>
  <c r="TL35" i="1" s="1"/>
  <c r="TN33" i="1" l="1"/>
  <c r="TM34" i="1"/>
  <c r="TM35" i="1" s="1"/>
  <c r="TO33" i="1" l="1"/>
  <c r="TN34" i="1"/>
  <c r="TN35" i="1" s="1"/>
  <c r="TP33" i="1" l="1"/>
  <c r="TO34" i="1"/>
  <c r="TO35" i="1" s="1"/>
  <c r="TQ33" i="1" l="1"/>
  <c r="TP34" i="1"/>
  <c r="TP35" i="1" s="1"/>
  <c r="TR33" i="1" l="1"/>
  <c r="TQ34" i="1"/>
  <c r="TQ35" i="1" s="1"/>
  <c r="TS33" i="1" l="1"/>
  <c r="TR34" i="1"/>
  <c r="TR35" i="1" s="1"/>
  <c r="TT33" i="1" l="1"/>
  <c r="TS34" i="1"/>
  <c r="TS35" i="1" s="1"/>
  <c r="TU33" i="1" l="1"/>
  <c r="TT34" i="1"/>
  <c r="TT35" i="1" s="1"/>
  <c r="TV33" i="1" l="1"/>
  <c r="TU34" i="1"/>
  <c r="TU35" i="1" s="1"/>
  <c r="TW33" i="1" l="1"/>
  <c r="TV34" i="1"/>
  <c r="TV35" i="1" s="1"/>
  <c r="TX33" i="1" l="1"/>
  <c r="TW34" i="1"/>
  <c r="TW35" i="1" s="1"/>
  <c r="TY33" i="1" l="1"/>
  <c r="TX34" i="1"/>
  <c r="TX35" i="1" s="1"/>
  <c r="TZ33" i="1" l="1"/>
  <c r="TY34" i="1"/>
  <c r="TY35" i="1" s="1"/>
  <c r="UA33" i="1" l="1"/>
  <c r="TZ34" i="1"/>
  <c r="TZ35" i="1" s="1"/>
  <c r="UB33" i="1" l="1"/>
  <c r="UA34" i="1"/>
  <c r="UA35" i="1" s="1"/>
  <c r="UC33" i="1" l="1"/>
  <c r="UB34" i="1"/>
  <c r="UB35" i="1" s="1"/>
  <c r="UD33" i="1" l="1"/>
  <c r="UC34" i="1"/>
  <c r="UC35" i="1" s="1"/>
  <c r="UE33" i="1" l="1"/>
  <c r="UD34" i="1"/>
  <c r="UD35" i="1" s="1"/>
  <c r="UF33" i="1" l="1"/>
  <c r="UE34" i="1"/>
  <c r="UE35" i="1" s="1"/>
  <c r="UG33" i="1" l="1"/>
  <c r="UF34" i="1"/>
  <c r="UF35" i="1" s="1"/>
  <c r="UH33" i="1" l="1"/>
  <c r="UG34" i="1"/>
  <c r="UG35" i="1" s="1"/>
  <c r="UI33" i="1" l="1"/>
  <c r="UH34" i="1"/>
  <c r="UH35" i="1" s="1"/>
  <c r="UJ33" i="1" l="1"/>
  <c r="UI34" i="1"/>
  <c r="UI35" i="1" s="1"/>
  <c r="UK33" i="1" l="1"/>
  <c r="UJ34" i="1"/>
  <c r="UJ35" i="1" s="1"/>
  <c r="UL33" i="1" l="1"/>
  <c r="UK34" i="1"/>
  <c r="UK35" i="1" s="1"/>
  <c r="UM33" i="1" l="1"/>
  <c r="UL34" i="1"/>
  <c r="UL35" i="1" s="1"/>
  <c r="UN33" i="1" l="1"/>
  <c r="UM34" i="1"/>
  <c r="UM35" i="1" s="1"/>
  <c r="UO33" i="1" l="1"/>
  <c r="UN34" i="1"/>
  <c r="UN35" i="1" s="1"/>
  <c r="UP33" i="1" l="1"/>
  <c r="UO34" i="1"/>
  <c r="UO35" i="1" s="1"/>
  <c r="UQ33" i="1" l="1"/>
  <c r="UP34" i="1"/>
  <c r="UP35" i="1" s="1"/>
  <c r="UR33" i="1" l="1"/>
  <c r="UQ34" i="1"/>
  <c r="UQ35" i="1" s="1"/>
  <c r="US33" i="1" l="1"/>
  <c r="UR34" i="1"/>
  <c r="UR35" i="1" s="1"/>
  <c r="UT33" i="1" l="1"/>
  <c r="US34" i="1"/>
  <c r="US35" i="1" s="1"/>
  <c r="UU33" i="1" l="1"/>
  <c r="UT34" i="1"/>
  <c r="UT35" i="1" s="1"/>
  <c r="UV33" i="1" l="1"/>
  <c r="UU34" i="1"/>
  <c r="UU35" i="1" s="1"/>
  <c r="UW33" i="1" l="1"/>
  <c r="UV34" i="1"/>
  <c r="UV35" i="1" s="1"/>
  <c r="UX33" i="1" l="1"/>
  <c r="UW34" i="1"/>
  <c r="UW35" i="1" s="1"/>
  <c r="UY33" i="1" l="1"/>
  <c r="UX34" i="1"/>
  <c r="UX35" i="1" s="1"/>
  <c r="UZ33" i="1" l="1"/>
  <c r="UY34" i="1"/>
  <c r="UY35" i="1" s="1"/>
  <c r="VA33" i="1" l="1"/>
  <c r="UZ34" i="1"/>
  <c r="UZ35" i="1" s="1"/>
  <c r="VB33" i="1" l="1"/>
  <c r="VA34" i="1"/>
  <c r="VA35" i="1" s="1"/>
  <c r="VC33" i="1" l="1"/>
  <c r="VB34" i="1"/>
  <c r="VB35" i="1" s="1"/>
  <c r="VD33" i="1" l="1"/>
  <c r="VC34" i="1"/>
  <c r="VC35" i="1" s="1"/>
  <c r="VE33" i="1" l="1"/>
  <c r="VD34" i="1"/>
  <c r="VD35" i="1" s="1"/>
  <c r="VF33" i="1" l="1"/>
  <c r="VE34" i="1"/>
  <c r="VE35" i="1" s="1"/>
  <c r="VG33" i="1" l="1"/>
  <c r="VF34" i="1"/>
  <c r="VF35" i="1" s="1"/>
  <c r="VH33" i="1" l="1"/>
  <c r="VG34" i="1"/>
  <c r="VG35" i="1" s="1"/>
  <c r="VI33" i="1" l="1"/>
  <c r="VH34" i="1"/>
  <c r="VH35" i="1" s="1"/>
  <c r="VJ33" i="1" l="1"/>
  <c r="VI34" i="1"/>
  <c r="VI35" i="1" s="1"/>
  <c r="VK33" i="1" l="1"/>
  <c r="VJ34" i="1"/>
  <c r="VJ35" i="1" s="1"/>
  <c r="VL33" i="1" l="1"/>
  <c r="VK34" i="1"/>
  <c r="VK35" i="1" s="1"/>
  <c r="VM33" i="1" l="1"/>
  <c r="VL34" i="1"/>
  <c r="VL35" i="1" s="1"/>
  <c r="VN33" i="1" l="1"/>
  <c r="VM34" i="1"/>
  <c r="VM35" i="1" s="1"/>
  <c r="VO33" i="1" l="1"/>
  <c r="VN34" i="1"/>
  <c r="VN35" i="1" s="1"/>
  <c r="VP33" i="1" l="1"/>
  <c r="VO34" i="1"/>
  <c r="VO35" i="1" s="1"/>
  <c r="VQ33" i="1" l="1"/>
  <c r="VP34" i="1"/>
  <c r="VP35" i="1" s="1"/>
  <c r="VR33" i="1" l="1"/>
  <c r="VQ34" i="1"/>
  <c r="VQ35" i="1" s="1"/>
  <c r="VS33" i="1" l="1"/>
  <c r="VR34" i="1"/>
  <c r="VR35" i="1" s="1"/>
  <c r="VT33" i="1" l="1"/>
  <c r="VS34" i="1"/>
  <c r="VS35" i="1" s="1"/>
  <c r="VU33" i="1" l="1"/>
  <c r="VT34" i="1"/>
  <c r="VT35" i="1" s="1"/>
  <c r="VV33" i="1" l="1"/>
  <c r="VU34" i="1"/>
  <c r="VU35" i="1" s="1"/>
  <c r="VW33" i="1" l="1"/>
  <c r="VV34" i="1"/>
  <c r="VV35" i="1" s="1"/>
  <c r="VX33" i="1" l="1"/>
  <c r="VW34" i="1"/>
  <c r="VW35" i="1" s="1"/>
  <c r="VY33" i="1" l="1"/>
  <c r="VX34" i="1"/>
  <c r="VX35" i="1" s="1"/>
  <c r="VZ33" i="1" l="1"/>
  <c r="VY34" i="1"/>
  <c r="VY35" i="1" s="1"/>
  <c r="WA33" i="1" l="1"/>
  <c r="VZ34" i="1"/>
  <c r="VZ35" i="1" s="1"/>
  <c r="WB33" i="1" l="1"/>
  <c r="WA34" i="1"/>
  <c r="WA35" i="1" s="1"/>
  <c r="WC33" i="1" l="1"/>
  <c r="WB34" i="1"/>
  <c r="WB35" i="1" s="1"/>
  <c r="WD33" i="1" l="1"/>
  <c r="WC34" i="1"/>
  <c r="WC35" i="1" s="1"/>
  <c r="WE33" i="1" l="1"/>
  <c r="WD34" i="1"/>
  <c r="WD35" i="1" s="1"/>
  <c r="WF33" i="1" l="1"/>
  <c r="WE34" i="1"/>
  <c r="WE35" i="1" s="1"/>
  <c r="WG33" i="1" l="1"/>
  <c r="WF34" i="1"/>
  <c r="WF35" i="1" s="1"/>
  <c r="WH33" i="1" l="1"/>
  <c r="WG34" i="1"/>
  <c r="WG35" i="1" s="1"/>
  <c r="WI33" i="1" l="1"/>
  <c r="WH34" i="1"/>
  <c r="WH35" i="1" s="1"/>
  <c r="WJ33" i="1" l="1"/>
  <c r="WI34" i="1"/>
  <c r="WI35" i="1" s="1"/>
  <c r="WK33" i="1" l="1"/>
  <c r="WJ34" i="1"/>
  <c r="WJ35" i="1" s="1"/>
  <c r="WL33" i="1" l="1"/>
  <c r="WK34" i="1"/>
  <c r="WK35" i="1" s="1"/>
  <c r="WM33" i="1" l="1"/>
  <c r="WL34" i="1"/>
  <c r="WL35" i="1" s="1"/>
  <c r="WN33" i="1" l="1"/>
  <c r="WM34" i="1"/>
  <c r="WM35" i="1" s="1"/>
  <c r="WO33" i="1" l="1"/>
  <c r="WN34" i="1"/>
  <c r="WN35" i="1" s="1"/>
  <c r="WP33" i="1" l="1"/>
  <c r="WO34" i="1"/>
  <c r="WO35" i="1" s="1"/>
  <c r="WQ33" i="1" l="1"/>
  <c r="WP34" i="1"/>
  <c r="WP35" i="1" s="1"/>
  <c r="WR33" i="1" l="1"/>
  <c r="WQ34" i="1"/>
  <c r="WQ35" i="1" s="1"/>
  <c r="WS33" i="1" l="1"/>
  <c r="WR34" i="1"/>
  <c r="WR35" i="1" s="1"/>
  <c r="WT33" i="1" l="1"/>
  <c r="WS34" i="1"/>
  <c r="WS35" i="1" s="1"/>
  <c r="WU33" i="1" l="1"/>
  <c r="WT34" i="1"/>
  <c r="WT35" i="1" s="1"/>
  <c r="WV33" i="1" l="1"/>
  <c r="WU34" i="1"/>
  <c r="WU35" i="1" s="1"/>
  <c r="WW33" i="1" l="1"/>
  <c r="WV34" i="1"/>
  <c r="WV35" i="1" s="1"/>
  <c r="WX33" i="1" l="1"/>
  <c r="WW34" i="1"/>
  <c r="WW35" i="1" s="1"/>
  <c r="WY33" i="1" l="1"/>
  <c r="WX34" i="1"/>
  <c r="WX35" i="1" s="1"/>
  <c r="WZ33" i="1" l="1"/>
  <c r="WY34" i="1"/>
  <c r="WY35" i="1" s="1"/>
  <c r="XA33" i="1" l="1"/>
  <c r="WZ34" i="1"/>
  <c r="WZ35" i="1" s="1"/>
  <c r="XB33" i="1" l="1"/>
  <c r="XA34" i="1"/>
  <c r="XA35" i="1" s="1"/>
  <c r="XC33" i="1" l="1"/>
  <c r="XB34" i="1"/>
  <c r="XB35" i="1" s="1"/>
  <c r="XD33" i="1" l="1"/>
  <c r="XC34" i="1"/>
  <c r="XC35" i="1" s="1"/>
  <c r="XE33" i="1" l="1"/>
  <c r="XD34" i="1"/>
  <c r="XD35" i="1" s="1"/>
  <c r="XF33" i="1" l="1"/>
  <c r="XE34" i="1"/>
  <c r="XE35" i="1" s="1"/>
  <c r="XG33" i="1" l="1"/>
  <c r="XF34" i="1"/>
  <c r="XF35" i="1" s="1"/>
  <c r="XH33" i="1" l="1"/>
  <c r="XG34" i="1"/>
  <c r="XG35" i="1" s="1"/>
  <c r="XI33" i="1" l="1"/>
  <c r="XH34" i="1"/>
  <c r="XH35" i="1" s="1"/>
  <c r="XJ33" i="1" l="1"/>
  <c r="XI34" i="1"/>
  <c r="XI35" i="1" s="1"/>
  <c r="XK33" i="1" l="1"/>
  <c r="XJ34" i="1"/>
  <c r="XJ35" i="1" s="1"/>
  <c r="XL33" i="1" l="1"/>
  <c r="XK34" i="1"/>
  <c r="XK35" i="1" s="1"/>
  <c r="XM33" i="1" l="1"/>
  <c r="XL34" i="1"/>
  <c r="XL35" i="1" s="1"/>
  <c r="XN33" i="1" l="1"/>
  <c r="XM34" i="1"/>
  <c r="XM35" i="1" s="1"/>
  <c r="XO33" i="1" l="1"/>
  <c r="XN34" i="1"/>
  <c r="XN35" i="1" s="1"/>
  <c r="XP33" i="1" l="1"/>
  <c r="XO34" i="1"/>
  <c r="XO35" i="1" s="1"/>
  <c r="XQ33" i="1" l="1"/>
  <c r="XP34" i="1"/>
  <c r="XP35" i="1" s="1"/>
  <c r="XR33" i="1" l="1"/>
  <c r="XQ34" i="1"/>
  <c r="XQ35" i="1" s="1"/>
  <c r="XS33" i="1" l="1"/>
  <c r="XR34" i="1"/>
  <c r="XR35" i="1" s="1"/>
  <c r="XT33" i="1" l="1"/>
  <c r="XS34" i="1"/>
  <c r="XS35" i="1" s="1"/>
  <c r="XU33" i="1" l="1"/>
  <c r="XT34" i="1"/>
  <c r="XT35" i="1" s="1"/>
  <c r="XV33" i="1" l="1"/>
  <c r="XU34" i="1"/>
  <c r="XU35" i="1" s="1"/>
  <c r="XW33" i="1" l="1"/>
  <c r="XV34" i="1"/>
  <c r="XV35" i="1" s="1"/>
  <c r="XX33" i="1" l="1"/>
  <c r="XW34" i="1"/>
  <c r="XW35" i="1" s="1"/>
  <c r="XY33" i="1" l="1"/>
  <c r="XX34" i="1"/>
  <c r="XX35" i="1" s="1"/>
  <c r="XZ33" i="1" l="1"/>
  <c r="XY34" i="1"/>
  <c r="XY35" i="1" s="1"/>
  <c r="YA33" i="1" l="1"/>
  <c r="XZ34" i="1"/>
  <c r="XZ35" i="1" s="1"/>
  <c r="YB33" i="1" l="1"/>
  <c r="YA34" i="1"/>
  <c r="YA35" i="1" s="1"/>
  <c r="YC33" i="1" l="1"/>
  <c r="YB34" i="1"/>
  <c r="YB35" i="1" s="1"/>
  <c r="YD33" i="1" l="1"/>
  <c r="YC34" i="1"/>
  <c r="YC35" i="1" s="1"/>
  <c r="YE33" i="1" l="1"/>
  <c r="YD34" i="1"/>
  <c r="YD35" i="1" s="1"/>
  <c r="YF33" i="1" l="1"/>
  <c r="YE34" i="1"/>
  <c r="YE35" i="1" s="1"/>
  <c r="YG33" i="1" l="1"/>
  <c r="YF34" i="1"/>
  <c r="YF35" i="1" s="1"/>
  <c r="YH33" i="1" l="1"/>
  <c r="YG34" i="1"/>
  <c r="YG35" i="1" s="1"/>
  <c r="YI33" i="1" l="1"/>
  <c r="YH34" i="1"/>
  <c r="YH35" i="1" s="1"/>
  <c r="YJ33" i="1" l="1"/>
  <c r="YI34" i="1"/>
  <c r="YI35" i="1" s="1"/>
  <c r="YK33" i="1" l="1"/>
  <c r="YJ34" i="1"/>
  <c r="YJ35" i="1" s="1"/>
  <c r="YL33" i="1" l="1"/>
  <c r="YK34" i="1"/>
  <c r="YK35" i="1" s="1"/>
  <c r="YM33" i="1" l="1"/>
  <c r="YL34" i="1"/>
  <c r="YL35" i="1" s="1"/>
  <c r="YN33" i="1" l="1"/>
  <c r="YM34" i="1"/>
  <c r="YM35" i="1" s="1"/>
  <c r="YO33" i="1" l="1"/>
  <c r="YN34" i="1"/>
  <c r="YN35" i="1" s="1"/>
  <c r="YP33" i="1" l="1"/>
  <c r="YO34" i="1"/>
  <c r="YO35" i="1" s="1"/>
  <c r="YQ33" i="1" l="1"/>
  <c r="YP34" i="1"/>
  <c r="YP35" i="1" s="1"/>
  <c r="YR33" i="1" l="1"/>
  <c r="YQ34" i="1"/>
  <c r="YQ35" i="1" s="1"/>
  <c r="YS33" i="1" l="1"/>
  <c r="YR34" i="1"/>
  <c r="YR35" i="1" s="1"/>
  <c r="YT33" i="1" l="1"/>
  <c r="YS34" i="1"/>
  <c r="YS35" i="1" s="1"/>
  <c r="YU33" i="1" l="1"/>
  <c r="YT34" i="1"/>
  <c r="YT35" i="1" s="1"/>
  <c r="YV33" i="1" l="1"/>
  <c r="YU34" i="1"/>
  <c r="YU35" i="1" s="1"/>
  <c r="YW33" i="1" l="1"/>
  <c r="YV34" i="1"/>
  <c r="YV35" i="1" s="1"/>
  <c r="YX33" i="1" l="1"/>
  <c r="YW34" i="1"/>
  <c r="YW35" i="1" s="1"/>
  <c r="YY33" i="1" l="1"/>
  <c r="YX34" i="1"/>
  <c r="YX35" i="1" s="1"/>
  <c r="YZ33" i="1" l="1"/>
  <c r="YY34" i="1"/>
  <c r="YY35" i="1" s="1"/>
  <c r="ZA33" i="1" l="1"/>
  <c r="YZ34" i="1"/>
  <c r="YZ35" i="1" s="1"/>
  <c r="ZB33" i="1" l="1"/>
  <c r="ZA34" i="1"/>
  <c r="ZA35" i="1" s="1"/>
  <c r="ZC33" i="1" l="1"/>
  <c r="ZB34" i="1"/>
  <c r="ZB35" i="1" s="1"/>
  <c r="ZD33" i="1" l="1"/>
  <c r="ZC34" i="1"/>
  <c r="ZC35" i="1" s="1"/>
  <c r="ZE33" i="1" l="1"/>
  <c r="ZD34" i="1"/>
  <c r="ZD35" i="1" s="1"/>
  <c r="ZF33" i="1" l="1"/>
  <c r="ZE34" i="1"/>
  <c r="ZE35" i="1" s="1"/>
  <c r="ZG33" i="1" l="1"/>
  <c r="ZF34" i="1"/>
  <c r="ZF35" i="1" s="1"/>
  <c r="ZH33" i="1" l="1"/>
  <c r="ZG34" i="1"/>
  <c r="ZG35" i="1" s="1"/>
  <c r="ZI33" i="1" l="1"/>
  <c r="ZH34" i="1"/>
  <c r="ZH35" i="1" s="1"/>
  <c r="ZJ33" i="1" l="1"/>
  <c r="ZI34" i="1"/>
  <c r="ZI35" i="1" s="1"/>
  <c r="ZK33" i="1" l="1"/>
  <c r="ZJ34" i="1"/>
  <c r="ZJ35" i="1" s="1"/>
  <c r="ZL33" i="1" l="1"/>
  <c r="ZK34" i="1"/>
  <c r="ZK35" i="1" s="1"/>
  <c r="ZM33" i="1" l="1"/>
  <c r="ZL34" i="1"/>
  <c r="ZL35" i="1" s="1"/>
  <c r="ZN33" i="1" l="1"/>
  <c r="ZM34" i="1"/>
  <c r="ZM35" i="1" s="1"/>
  <c r="ZO33" i="1" l="1"/>
  <c r="ZN34" i="1"/>
  <c r="ZN35" i="1" s="1"/>
  <c r="ZP33" i="1" l="1"/>
  <c r="ZO34" i="1"/>
  <c r="ZO35" i="1" s="1"/>
  <c r="ZQ33" i="1" l="1"/>
  <c r="ZP34" i="1"/>
  <c r="ZP35" i="1" s="1"/>
  <c r="ZR33" i="1" l="1"/>
  <c r="ZQ34" i="1"/>
  <c r="ZQ35" i="1" s="1"/>
  <c r="ZS33" i="1" l="1"/>
  <c r="ZR34" i="1"/>
  <c r="ZR35" i="1" s="1"/>
  <c r="ZT33" i="1" l="1"/>
  <c r="ZS34" i="1"/>
  <c r="ZS35" i="1" s="1"/>
  <c r="ZU33" i="1" l="1"/>
  <c r="ZT34" i="1"/>
  <c r="ZT35" i="1" s="1"/>
  <c r="ZV33" i="1" l="1"/>
  <c r="ZU34" i="1"/>
  <c r="ZU35" i="1" s="1"/>
  <c r="ZW33" i="1" l="1"/>
  <c r="ZV34" i="1"/>
  <c r="ZV35" i="1" s="1"/>
  <c r="ZX33" i="1" l="1"/>
  <c r="ZW34" i="1"/>
  <c r="ZW35" i="1" s="1"/>
  <c r="ZY33" i="1" l="1"/>
  <c r="ZX34" i="1"/>
  <c r="ZX35" i="1" s="1"/>
  <c r="ZZ33" i="1" l="1"/>
  <c r="ZY34" i="1"/>
  <c r="ZY35" i="1" s="1"/>
  <c r="AAA33" i="1" l="1"/>
  <c r="AAA34" i="1" s="1"/>
  <c r="AAA35" i="1" s="1"/>
  <c r="D35" i="1" s="1"/>
  <c r="ZZ34" i="1"/>
  <c r="ZZ35" i="1" s="1"/>
</calcChain>
</file>

<file path=xl/sharedStrings.xml><?xml version="1.0" encoding="utf-8"?>
<sst xmlns="http://schemas.openxmlformats.org/spreadsheetml/2006/main" count="105" uniqueCount="85">
  <si>
    <t>a)</t>
  </si>
  <si>
    <t>CAPEX</t>
  </si>
  <si>
    <t>EBIT</t>
  </si>
  <si>
    <t>Taxes</t>
  </si>
  <si>
    <t>NOPLAT</t>
  </si>
  <si>
    <t>OCF</t>
  </si>
  <si>
    <t>FCF</t>
  </si>
  <si>
    <t>rf</t>
  </si>
  <si>
    <t>rE</t>
  </si>
  <si>
    <t>WACC</t>
  </si>
  <si>
    <t>NPV</t>
  </si>
  <si>
    <t>b)</t>
  </si>
  <si>
    <t>D</t>
  </si>
  <si>
    <t>Share Price</t>
  </si>
  <si>
    <t>c)</t>
  </si>
  <si>
    <t>NPVF</t>
  </si>
  <si>
    <t>Fin CF</t>
  </si>
  <si>
    <t>Cash</t>
  </si>
  <si>
    <t>Old Equity</t>
  </si>
  <si>
    <t>Issued Equity</t>
  </si>
  <si>
    <t>B</t>
  </si>
  <si>
    <t>FV</t>
  </si>
  <si>
    <t>CP</t>
  </si>
  <si>
    <t>A</t>
  </si>
  <si>
    <t>Return</t>
  </si>
  <si>
    <t>Risk</t>
  </si>
  <si>
    <t>Rf</t>
  </si>
  <si>
    <t>P</t>
  </si>
  <si>
    <t>d)</t>
  </si>
  <si>
    <t>Bond</t>
  </si>
  <si>
    <t>Maturity</t>
  </si>
  <si>
    <t>Clean Price</t>
  </si>
  <si>
    <t>Coupon Rate</t>
  </si>
  <si>
    <t>C</t>
  </si>
  <si>
    <t>Dirty Price</t>
  </si>
  <si>
    <t>Spots</t>
  </si>
  <si>
    <t>Price</t>
  </si>
  <si>
    <t>DP</t>
  </si>
  <si>
    <t>Coupon</t>
  </si>
  <si>
    <t>YTM</t>
  </si>
  <si>
    <t>Ret</t>
  </si>
  <si>
    <t>Wind</t>
  </si>
  <si>
    <t>Surf</t>
  </si>
  <si>
    <t>Correl</t>
  </si>
  <si>
    <t>wWind</t>
  </si>
  <si>
    <t>wSurf</t>
  </si>
  <si>
    <t>wMVP*</t>
  </si>
  <si>
    <t>wRF*</t>
  </si>
  <si>
    <t>wWindT</t>
  </si>
  <si>
    <t>wSurfT</t>
  </si>
  <si>
    <t>discount rate</t>
  </si>
  <si>
    <t>market Cap</t>
  </si>
  <si>
    <t>ZCB #</t>
  </si>
  <si>
    <t>Tax Rate</t>
  </si>
  <si>
    <t>Industry Beta</t>
  </si>
  <si>
    <t>Weight Equity Industry</t>
  </si>
  <si>
    <t>D/E Industry</t>
  </si>
  <si>
    <t>MRP</t>
  </si>
  <si>
    <t>BetaU</t>
  </si>
  <si>
    <t>Ru</t>
  </si>
  <si>
    <t>Dep</t>
  </si>
  <si>
    <t>Cannibalism</t>
  </si>
  <si>
    <t>Inv. in NWC</t>
  </si>
  <si>
    <t>Asset Resale</t>
  </si>
  <si>
    <t>Taxes on resale</t>
  </si>
  <si>
    <t>disc FCF</t>
  </si>
  <si>
    <t>e)</t>
  </si>
  <si>
    <t>Syst Risk</t>
  </si>
  <si>
    <t>variance</t>
  </si>
  <si>
    <t>std dev</t>
  </si>
  <si>
    <t>Debt</t>
  </si>
  <si>
    <t>Old Value</t>
  </si>
  <si>
    <t>Project D/E</t>
  </si>
  <si>
    <t>Total Value</t>
  </si>
  <si>
    <t>Loan</t>
  </si>
  <si>
    <t>Int rate</t>
  </si>
  <si>
    <t>Installment</t>
  </si>
  <si>
    <t>Debt oustanding</t>
  </si>
  <si>
    <t>Interest</t>
  </si>
  <si>
    <t>Reimbursement</t>
  </si>
  <si>
    <t>Tax Shield</t>
  </si>
  <si>
    <t>Disc Fin CF</t>
  </si>
  <si>
    <t>wT*</t>
  </si>
  <si>
    <t>wrf*</t>
  </si>
  <si>
    <t>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</si>
</sst>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0.0%"/>
    <numFmt numFmtId="165" formatCode="0.000%"/>
    <numFmt numFmtId="166" formatCode="0.0000%"/>
    <numFmt numFmtId="167" formatCode="[$€-2]\ #,##0.00;[Red]\-[$€-2]\ #,##0.00"/>
    <numFmt numFmtId="168" formatCode="#,##0.000"/>
    <numFmt numFmtId="169" formatCode="#,##0.0000"/>
    <numFmt numFmtId="170" formatCode="#,##0.00000"/>
  </numFmts>
  <fonts count="6" x14ac:knownFonts="1">
    <font>
      <sz val="10"/>
      <color theme="1"/>
      <name val="Palatino Linotype"/>
      <family val="2"/>
    </font>
    <font>
      <sz val="10"/>
      <color theme="1"/>
      <name val="Palatino Linotype"/>
      <family val="2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i/>
      <sz val="10"/>
      <color theme="1"/>
      <name val="Palatino Linotype"/>
      <family val="1"/>
    </font>
    <font>
      <b/>
      <i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8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Border="1"/>
    <xf numFmtId="9" fontId="0" fillId="0" borderId="0" xfId="0" applyNumberFormat="1" applyBorder="1"/>
    <xf numFmtId="0" fontId="3" fillId="0" borderId="0" xfId="0" applyFont="1" applyBorder="1"/>
    <xf numFmtId="10" fontId="0" fillId="0" borderId="0" xfId="0" applyNumberFormat="1" applyBorder="1"/>
    <xf numFmtId="10" fontId="0" fillId="0" borderId="0" xfId="1" applyNumberFormat="1" applyFont="1" applyBorder="1"/>
    <xf numFmtId="8" fontId="0" fillId="0" borderId="0" xfId="0" applyNumberFormat="1" applyBorder="1"/>
    <xf numFmtId="8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left" indent="1"/>
    </xf>
    <xf numFmtId="164" fontId="0" fillId="0" borderId="0" xfId="0" applyNumberFormat="1" applyBorder="1"/>
    <xf numFmtId="4" fontId="0" fillId="0" borderId="0" xfId="0" applyNumberFormat="1" applyBorder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indent="1"/>
    </xf>
    <xf numFmtId="2" fontId="0" fillId="0" borderId="0" xfId="0" applyNumberFormat="1" applyFill="1" applyBorder="1"/>
    <xf numFmtId="0" fontId="2" fillId="2" borderId="0" xfId="0" applyFont="1" applyFill="1" applyBorder="1"/>
    <xf numFmtId="10" fontId="0" fillId="2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2" fillId="2" borderId="0" xfId="0" applyNumberFormat="1" applyFont="1" applyFill="1" applyBorder="1"/>
    <xf numFmtId="8" fontId="3" fillId="0" borderId="0" xfId="0" applyNumberFormat="1" applyFont="1" applyBorder="1"/>
    <xf numFmtId="8" fontId="2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9" fontId="3" fillId="0" borderId="0" xfId="0" applyNumberFormat="1" applyFont="1" applyBorder="1"/>
    <xf numFmtId="9" fontId="2" fillId="0" borderId="0" xfId="0" applyNumberFormat="1" applyFont="1" applyBorder="1"/>
    <xf numFmtId="164" fontId="0" fillId="2" borderId="0" xfId="0" applyNumberFormat="1" applyFill="1" applyBorder="1"/>
    <xf numFmtId="168" fontId="0" fillId="0" borderId="0" xfId="0" applyNumberFormat="1"/>
    <xf numFmtId="169" fontId="0" fillId="0" borderId="0" xfId="0" applyNumberFormat="1"/>
    <xf numFmtId="4" fontId="3" fillId="0" borderId="0" xfId="0" applyNumberFormat="1" applyFont="1" applyBorder="1"/>
    <xf numFmtId="170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A126"/>
  <sheetViews>
    <sheetView tabSelected="1" topLeftCell="A54" zoomScale="90" zoomScaleNormal="90" workbookViewId="0">
      <selection activeCell="F65" sqref="F65"/>
    </sheetView>
  </sheetViews>
  <sheetFormatPr defaultRowHeight="15" x14ac:dyDescent="0.3"/>
  <cols>
    <col min="1" max="1" width="2" style="9" bestFit="1" customWidth="1"/>
    <col min="2" max="2" width="19.85546875" style="9" bestFit="1" customWidth="1"/>
    <col min="3" max="3" width="14.85546875" style="9" bestFit="1" customWidth="1"/>
    <col min="4" max="4" width="13.28515625" style="9" bestFit="1" customWidth="1"/>
    <col min="5" max="5" width="12.7109375" style="9" bestFit="1" customWidth="1"/>
    <col min="6" max="6" width="20.28515625" style="9" bestFit="1" customWidth="1"/>
    <col min="7" max="7" width="9.140625" style="9"/>
    <col min="8" max="8" width="20.28515625" style="9" bestFit="1" customWidth="1"/>
    <col min="9" max="16384" width="9.140625" style="9"/>
  </cols>
  <sheetData>
    <row r="1" spans="1:9" x14ac:dyDescent="0.3">
      <c r="A1" s="6">
        <v>1</v>
      </c>
      <c r="G1" s="34" t="s">
        <v>0</v>
      </c>
    </row>
    <row r="2" spans="1:9" x14ac:dyDescent="0.3">
      <c r="B2" s="7" t="s">
        <v>29</v>
      </c>
      <c r="C2" s="7" t="s">
        <v>30</v>
      </c>
      <c r="D2" s="7" t="s">
        <v>31</v>
      </c>
      <c r="E2" s="7" t="s">
        <v>32</v>
      </c>
      <c r="F2" s="8" t="s">
        <v>34</v>
      </c>
      <c r="G2" s="38" t="s">
        <v>35</v>
      </c>
      <c r="H2" s="8" t="s">
        <v>36</v>
      </c>
    </row>
    <row r="3" spans="1:9" x14ac:dyDescent="0.3">
      <c r="B3" s="10" t="s">
        <v>23</v>
      </c>
      <c r="C3" s="10">
        <v>0.25</v>
      </c>
      <c r="D3" s="11">
        <v>100.25</v>
      </c>
      <c r="E3" s="12">
        <v>0.04</v>
      </c>
      <c r="F3" s="13">
        <f>D3+0.5*E3/2*100</f>
        <v>101.25</v>
      </c>
      <c r="G3" s="35">
        <v>2.9959657383222326E-2</v>
      </c>
      <c r="H3" s="30">
        <f>(100+E3/2*100)/(1+G3)^C3</f>
        <v>101.25002013116286</v>
      </c>
    </row>
    <row r="4" spans="1:9" x14ac:dyDescent="0.3">
      <c r="B4" s="10" t="s">
        <v>20</v>
      </c>
      <c r="C4" s="10">
        <v>0.5</v>
      </c>
      <c r="D4" s="11">
        <v>99.53</v>
      </c>
      <c r="E4" s="12">
        <v>0.03</v>
      </c>
      <c r="F4" s="13">
        <f>D4</f>
        <v>99.53</v>
      </c>
      <c r="G4" s="35">
        <v>3.9974552190477852E-2</v>
      </c>
      <c r="H4" s="30">
        <f t="shared" ref="H4" si="0">(100+E4/2*100)/(1+G4)^C4</f>
        <v>99.530156294144376</v>
      </c>
    </row>
    <row r="5" spans="1:9" x14ac:dyDescent="0.3">
      <c r="B5" s="10" t="s">
        <v>33</v>
      </c>
      <c r="C5" s="10">
        <v>0.75</v>
      </c>
      <c r="D5" s="11">
        <v>100.4</v>
      </c>
      <c r="E5" s="12">
        <v>0.05</v>
      </c>
      <c r="F5" s="13">
        <f>D5+E5*0.5/2*100</f>
        <v>101.65</v>
      </c>
      <c r="G5" s="35">
        <v>4.5043089692901363E-2</v>
      </c>
      <c r="H5" s="30">
        <f>E5/2*100/(1+G3)^C3+(100+E5/2*100)/(1+G5)^C5</f>
        <v>101.64999774947827</v>
      </c>
    </row>
    <row r="6" spans="1:9" x14ac:dyDescent="0.3">
      <c r="B6" s="10" t="s">
        <v>12</v>
      </c>
      <c r="C6" s="10">
        <v>1</v>
      </c>
      <c r="D6" s="11">
        <v>103.16</v>
      </c>
      <c r="E6" s="12">
        <v>0.08</v>
      </c>
      <c r="F6" s="13">
        <f>D6</f>
        <v>103.16</v>
      </c>
      <c r="G6" s="35">
        <v>4.7988555365018171E-2</v>
      </c>
      <c r="H6" s="30">
        <f>E6/2*100/(1+G4)^C4+(100+E6/2*100)/(1+G6)^C6</f>
        <v>103.16009563370248</v>
      </c>
    </row>
    <row r="7" spans="1:9" x14ac:dyDescent="0.3">
      <c r="D7" s="14"/>
    </row>
    <row r="8" spans="1:9" x14ac:dyDescent="0.3">
      <c r="B8" s="33" t="s">
        <v>11</v>
      </c>
      <c r="C8" s="15" t="s">
        <v>37</v>
      </c>
      <c r="D8" s="36">
        <f>106/(1+G5)^0.75</f>
        <v>102.55461696151133</v>
      </c>
    </row>
    <row r="9" spans="1:9" x14ac:dyDescent="0.3">
      <c r="C9" s="31" t="s">
        <v>22</v>
      </c>
      <c r="D9" s="37">
        <f>D8-6*0.25</f>
        <v>101.05461696151133</v>
      </c>
    </row>
    <row r="11" spans="1:9" x14ac:dyDescent="0.3">
      <c r="B11" s="33" t="s">
        <v>14</v>
      </c>
      <c r="C11" s="15" t="s">
        <v>27</v>
      </c>
      <c r="D11" s="36">
        <v>80</v>
      </c>
      <c r="E11" s="16"/>
    </row>
    <row r="12" spans="1:9" x14ac:dyDescent="0.3">
      <c r="C12" s="15" t="s">
        <v>38</v>
      </c>
      <c r="D12" s="36">
        <v>12</v>
      </c>
      <c r="E12" s="16"/>
    </row>
    <row r="13" spans="1:9" x14ac:dyDescent="0.3">
      <c r="C13" s="31" t="s">
        <v>39</v>
      </c>
      <c r="D13" s="35">
        <f>D12/D11</f>
        <v>0.15</v>
      </c>
      <c r="E13" s="17"/>
    </row>
    <row r="15" spans="1:9" x14ac:dyDescent="0.3">
      <c r="A15" s="6">
        <v>2</v>
      </c>
      <c r="C15" s="39" t="s">
        <v>24</v>
      </c>
      <c r="D15" s="14" t="s">
        <v>25</v>
      </c>
    </row>
    <row r="16" spans="1:9" x14ac:dyDescent="0.3">
      <c r="B16" s="9" t="s">
        <v>41</v>
      </c>
      <c r="C16" s="40">
        <v>0.08</v>
      </c>
      <c r="D16" s="14">
        <v>0.12</v>
      </c>
      <c r="F16" s="9" t="s">
        <v>43</v>
      </c>
      <c r="G16" s="9">
        <v>0.5</v>
      </c>
      <c r="I16" s="16"/>
    </row>
    <row r="17" spans="1:9" x14ac:dyDescent="0.3">
      <c r="B17" s="9" t="s">
        <v>42</v>
      </c>
      <c r="C17" s="41">
        <v>0.16</v>
      </c>
      <c r="D17" s="41">
        <v>0.14000000000000001</v>
      </c>
      <c r="F17" s="16"/>
      <c r="G17" s="16"/>
      <c r="H17" s="16"/>
    </row>
    <row r="18" spans="1:9" x14ac:dyDescent="0.3">
      <c r="B18" s="9" t="s">
        <v>7</v>
      </c>
      <c r="C18" s="41">
        <v>0.04</v>
      </c>
      <c r="D18" s="19"/>
    </row>
    <row r="19" spans="1:9" x14ac:dyDescent="0.3">
      <c r="C19" s="41"/>
      <c r="D19" s="19"/>
    </row>
    <row r="20" spans="1:9" x14ac:dyDescent="0.3">
      <c r="A20" s="6"/>
      <c r="B20" s="34" t="s">
        <v>0</v>
      </c>
    </row>
    <row r="21" spans="1:9" x14ac:dyDescent="0.3">
      <c r="B21" s="34" t="s">
        <v>44</v>
      </c>
      <c r="C21" s="32">
        <f>(D17^2-G16*D17*D16)/(D17^2+D16^2-2*G16*D16*D17)</f>
        <v>0.65116279069767447</v>
      </c>
      <c r="E21" s="9" t="s">
        <v>40</v>
      </c>
      <c r="F21" s="32">
        <f>C21*C16+C22*C17</f>
        <v>0.10790697674418603</v>
      </c>
    </row>
    <row r="22" spans="1:9" x14ac:dyDescent="0.3">
      <c r="B22" s="34" t="s">
        <v>45</v>
      </c>
      <c r="C22" s="32">
        <f>1-C21</f>
        <v>0.34883720930232553</v>
      </c>
      <c r="D22" s="14"/>
      <c r="E22" s="14" t="s">
        <v>25</v>
      </c>
      <c r="F22" s="32">
        <f>SQRT(C21^2*D16^2+C22^2*D17^2+2*G16*C22*C21*D17*D16)</f>
        <v>0.1109368141970286</v>
      </c>
    </row>
    <row r="23" spans="1:9" x14ac:dyDescent="0.3">
      <c r="D23" s="14"/>
      <c r="E23" s="14"/>
    </row>
    <row r="24" spans="1:9" x14ac:dyDescent="0.3">
      <c r="B24" s="34" t="s">
        <v>11</v>
      </c>
      <c r="D24" s="14"/>
      <c r="E24" s="14"/>
      <c r="H24" s="23"/>
    </row>
    <row r="25" spans="1:9" x14ac:dyDescent="0.3">
      <c r="B25" s="34" t="s">
        <v>46</v>
      </c>
      <c r="C25" s="32">
        <f>(F21-C18)/(3*F22^2)</f>
        <v>1.8392542202066007</v>
      </c>
      <c r="D25" s="14"/>
      <c r="E25" s="9" t="s">
        <v>40</v>
      </c>
      <c r="F25" s="32">
        <f>C25*F21+C26*C18</f>
        <v>0.16489819355821567</v>
      </c>
    </row>
    <row r="26" spans="1:9" x14ac:dyDescent="0.3">
      <c r="B26" s="34" t="s">
        <v>47</v>
      </c>
      <c r="C26" s="42">
        <f>1-C25</f>
        <v>-0.83925422020660068</v>
      </c>
      <c r="E26" s="14" t="s">
        <v>25</v>
      </c>
      <c r="F26" s="32">
        <f>C25*F22</f>
        <v>0.20404100368816039</v>
      </c>
    </row>
    <row r="28" spans="1:9" x14ac:dyDescent="0.3">
      <c r="B28" s="34" t="s">
        <v>14</v>
      </c>
    </row>
    <row r="29" spans="1:9" x14ac:dyDescent="0.3">
      <c r="B29" s="34" t="s">
        <v>48</v>
      </c>
      <c r="C29" s="32">
        <f>((C16-C18)*D17^2-G16*D16*D17*(C17-C18))/((C16-C18)*D17^2+(C17-C18)*D16^2-G16*D16*D17*(C16-C18+C17-C18))</f>
        <v>-0.19178082191780838</v>
      </c>
      <c r="D29" s="20"/>
      <c r="E29" s="9" t="s">
        <v>40</v>
      </c>
      <c r="F29" s="22">
        <f>C29*C16+C30*C17</f>
        <v>0.17534246575342466</v>
      </c>
      <c r="H29" s="9" t="s">
        <v>82</v>
      </c>
      <c r="I29" s="16">
        <f>(F29-C18)/(3*F30^2)</f>
        <v>1.8392542202066011</v>
      </c>
    </row>
    <row r="30" spans="1:9" x14ac:dyDescent="0.3">
      <c r="B30" s="34" t="s">
        <v>49</v>
      </c>
      <c r="C30" s="35">
        <f>1-C29</f>
        <v>1.1917808219178083</v>
      </c>
      <c r="D30" s="20"/>
      <c r="E30" s="14" t="s">
        <v>25</v>
      </c>
      <c r="F30" s="22">
        <f>SQRT(C29^2*D16^2+C30^2*D17^2+2*G16*C30*C29*D17*D16)</f>
        <v>0.15661578595350148</v>
      </c>
      <c r="H30" s="9" t="s">
        <v>83</v>
      </c>
      <c r="I30" s="16">
        <f>1-I29</f>
        <v>-0.83925422020660112</v>
      </c>
    </row>
    <row r="31" spans="1:9" x14ac:dyDescent="0.3">
      <c r="C31" s="21"/>
      <c r="D31" s="20"/>
    </row>
    <row r="32" spans="1:9" x14ac:dyDescent="0.3">
      <c r="B32" s="34" t="s">
        <v>28</v>
      </c>
      <c r="C32" s="21"/>
      <c r="D32" s="20"/>
    </row>
    <row r="33" spans="2:703" x14ac:dyDescent="0.3">
      <c r="B33" s="34" t="s">
        <v>50</v>
      </c>
      <c r="C33" s="26">
        <f>1.3*(0.12-C18)+C18</f>
        <v>0.14399999999999999</v>
      </c>
      <c r="D33" s="22"/>
      <c r="E33" s="9">
        <v>1</v>
      </c>
      <c r="F33" s="9">
        <v>2</v>
      </c>
      <c r="G33" s="9">
        <v>3</v>
      </c>
      <c r="H33" s="34">
        <v>4</v>
      </c>
      <c r="I33" s="34">
        <v>5</v>
      </c>
      <c r="J33" s="34">
        <v>6</v>
      </c>
      <c r="K33" s="9">
        <f>J33+1</f>
        <v>7</v>
      </c>
      <c r="L33" s="9">
        <f t="shared" ref="L33:BW33" si="1">K33+1</f>
        <v>8</v>
      </c>
      <c r="M33" s="9">
        <f t="shared" si="1"/>
        <v>9</v>
      </c>
      <c r="N33" s="9">
        <f t="shared" si="1"/>
        <v>10</v>
      </c>
      <c r="O33" s="9">
        <f t="shared" si="1"/>
        <v>11</v>
      </c>
      <c r="P33" s="9">
        <f t="shared" si="1"/>
        <v>12</v>
      </c>
      <c r="Q33" s="9">
        <f t="shared" si="1"/>
        <v>13</v>
      </c>
      <c r="R33" s="9">
        <f t="shared" si="1"/>
        <v>14</v>
      </c>
      <c r="S33" s="9">
        <f t="shared" si="1"/>
        <v>15</v>
      </c>
      <c r="T33" s="9">
        <f t="shared" si="1"/>
        <v>16</v>
      </c>
      <c r="U33" s="9">
        <f t="shared" si="1"/>
        <v>17</v>
      </c>
      <c r="V33" s="9">
        <f t="shared" si="1"/>
        <v>18</v>
      </c>
      <c r="W33" s="9">
        <f t="shared" si="1"/>
        <v>19</v>
      </c>
      <c r="X33" s="9">
        <f t="shared" si="1"/>
        <v>20</v>
      </c>
      <c r="Y33" s="9">
        <f t="shared" si="1"/>
        <v>21</v>
      </c>
      <c r="Z33" s="9">
        <f t="shared" si="1"/>
        <v>22</v>
      </c>
      <c r="AA33" s="9">
        <f t="shared" si="1"/>
        <v>23</v>
      </c>
      <c r="AB33" s="9">
        <f t="shared" si="1"/>
        <v>24</v>
      </c>
      <c r="AC33" s="9">
        <f t="shared" si="1"/>
        <v>25</v>
      </c>
      <c r="AD33" s="9">
        <f t="shared" si="1"/>
        <v>26</v>
      </c>
      <c r="AE33" s="9">
        <f t="shared" si="1"/>
        <v>27</v>
      </c>
      <c r="AF33" s="9">
        <f t="shared" si="1"/>
        <v>28</v>
      </c>
      <c r="AG33" s="9">
        <f t="shared" si="1"/>
        <v>29</v>
      </c>
      <c r="AH33" s="9">
        <f t="shared" si="1"/>
        <v>30</v>
      </c>
      <c r="AI33" s="9">
        <f t="shared" si="1"/>
        <v>31</v>
      </c>
      <c r="AJ33" s="9">
        <f t="shared" si="1"/>
        <v>32</v>
      </c>
      <c r="AK33" s="9">
        <f t="shared" si="1"/>
        <v>33</v>
      </c>
      <c r="AL33" s="9">
        <f t="shared" si="1"/>
        <v>34</v>
      </c>
      <c r="AM33" s="9">
        <f t="shared" si="1"/>
        <v>35</v>
      </c>
      <c r="AN33" s="9">
        <f t="shared" si="1"/>
        <v>36</v>
      </c>
      <c r="AO33" s="9">
        <f t="shared" si="1"/>
        <v>37</v>
      </c>
      <c r="AP33" s="9">
        <f t="shared" si="1"/>
        <v>38</v>
      </c>
      <c r="AQ33" s="9">
        <f t="shared" si="1"/>
        <v>39</v>
      </c>
      <c r="AR33" s="9">
        <f t="shared" si="1"/>
        <v>40</v>
      </c>
      <c r="AS33" s="9">
        <f t="shared" si="1"/>
        <v>41</v>
      </c>
      <c r="AT33" s="9">
        <f t="shared" si="1"/>
        <v>42</v>
      </c>
      <c r="AU33" s="9">
        <f t="shared" si="1"/>
        <v>43</v>
      </c>
      <c r="AV33" s="9">
        <f t="shared" si="1"/>
        <v>44</v>
      </c>
      <c r="AW33" s="9">
        <f t="shared" si="1"/>
        <v>45</v>
      </c>
      <c r="AX33" s="9">
        <f t="shared" si="1"/>
        <v>46</v>
      </c>
      <c r="AY33" s="9">
        <f t="shared" si="1"/>
        <v>47</v>
      </c>
      <c r="AZ33" s="9">
        <f t="shared" si="1"/>
        <v>48</v>
      </c>
      <c r="BA33" s="9">
        <f t="shared" si="1"/>
        <v>49</v>
      </c>
      <c r="BB33" s="9">
        <f t="shared" si="1"/>
        <v>50</v>
      </c>
      <c r="BC33" s="9">
        <f t="shared" si="1"/>
        <v>51</v>
      </c>
      <c r="BD33" s="9">
        <f t="shared" si="1"/>
        <v>52</v>
      </c>
      <c r="BE33" s="9">
        <f t="shared" si="1"/>
        <v>53</v>
      </c>
      <c r="BF33" s="9">
        <f t="shared" si="1"/>
        <v>54</v>
      </c>
      <c r="BG33" s="9">
        <f t="shared" si="1"/>
        <v>55</v>
      </c>
      <c r="BH33" s="9">
        <f t="shared" si="1"/>
        <v>56</v>
      </c>
      <c r="BI33" s="9">
        <f t="shared" si="1"/>
        <v>57</v>
      </c>
      <c r="BJ33" s="9">
        <f t="shared" si="1"/>
        <v>58</v>
      </c>
      <c r="BK33" s="9">
        <f t="shared" si="1"/>
        <v>59</v>
      </c>
      <c r="BL33" s="9">
        <f t="shared" si="1"/>
        <v>60</v>
      </c>
      <c r="BM33" s="9">
        <f t="shared" si="1"/>
        <v>61</v>
      </c>
      <c r="BN33" s="9">
        <f t="shared" si="1"/>
        <v>62</v>
      </c>
      <c r="BO33" s="9">
        <f t="shared" si="1"/>
        <v>63</v>
      </c>
      <c r="BP33" s="9">
        <f t="shared" si="1"/>
        <v>64</v>
      </c>
      <c r="BQ33" s="9">
        <f t="shared" si="1"/>
        <v>65</v>
      </c>
      <c r="BR33" s="9">
        <f t="shared" si="1"/>
        <v>66</v>
      </c>
      <c r="BS33" s="9">
        <f t="shared" si="1"/>
        <v>67</v>
      </c>
      <c r="BT33" s="9">
        <f t="shared" si="1"/>
        <v>68</v>
      </c>
      <c r="BU33" s="9">
        <f t="shared" si="1"/>
        <v>69</v>
      </c>
      <c r="BV33" s="9">
        <f t="shared" si="1"/>
        <v>70</v>
      </c>
      <c r="BW33" s="9">
        <f t="shared" si="1"/>
        <v>71</v>
      </c>
      <c r="BX33" s="9">
        <f t="shared" ref="BX33:EI33" si="2">BW33+1</f>
        <v>72</v>
      </c>
      <c r="BY33" s="9">
        <f t="shared" si="2"/>
        <v>73</v>
      </c>
      <c r="BZ33" s="9">
        <f t="shared" si="2"/>
        <v>74</v>
      </c>
      <c r="CA33" s="9">
        <f t="shared" si="2"/>
        <v>75</v>
      </c>
      <c r="CB33" s="9">
        <f t="shared" si="2"/>
        <v>76</v>
      </c>
      <c r="CC33" s="9">
        <f t="shared" si="2"/>
        <v>77</v>
      </c>
      <c r="CD33" s="9">
        <f t="shared" si="2"/>
        <v>78</v>
      </c>
      <c r="CE33" s="9">
        <f t="shared" si="2"/>
        <v>79</v>
      </c>
      <c r="CF33" s="9">
        <f t="shared" si="2"/>
        <v>80</v>
      </c>
      <c r="CG33" s="9">
        <f t="shared" si="2"/>
        <v>81</v>
      </c>
      <c r="CH33" s="9">
        <f t="shared" si="2"/>
        <v>82</v>
      </c>
      <c r="CI33" s="9">
        <f t="shared" si="2"/>
        <v>83</v>
      </c>
      <c r="CJ33" s="9">
        <f t="shared" si="2"/>
        <v>84</v>
      </c>
      <c r="CK33" s="9">
        <f t="shared" si="2"/>
        <v>85</v>
      </c>
      <c r="CL33" s="9">
        <f t="shared" si="2"/>
        <v>86</v>
      </c>
      <c r="CM33" s="9">
        <f t="shared" si="2"/>
        <v>87</v>
      </c>
      <c r="CN33" s="9">
        <f t="shared" si="2"/>
        <v>88</v>
      </c>
      <c r="CO33" s="9">
        <f t="shared" si="2"/>
        <v>89</v>
      </c>
      <c r="CP33" s="9">
        <f t="shared" si="2"/>
        <v>90</v>
      </c>
      <c r="CQ33" s="9">
        <f t="shared" si="2"/>
        <v>91</v>
      </c>
      <c r="CR33" s="9">
        <f t="shared" si="2"/>
        <v>92</v>
      </c>
      <c r="CS33" s="9">
        <f t="shared" si="2"/>
        <v>93</v>
      </c>
      <c r="CT33" s="9">
        <f t="shared" si="2"/>
        <v>94</v>
      </c>
      <c r="CU33" s="9">
        <f t="shared" si="2"/>
        <v>95</v>
      </c>
      <c r="CV33" s="9">
        <f t="shared" si="2"/>
        <v>96</v>
      </c>
      <c r="CW33" s="9">
        <f t="shared" si="2"/>
        <v>97</v>
      </c>
      <c r="CX33" s="9">
        <f t="shared" si="2"/>
        <v>98</v>
      </c>
      <c r="CY33" s="9">
        <f t="shared" si="2"/>
        <v>99</v>
      </c>
      <c r="CZ33" s="9">
        <f t="shared" si="2"/>
        <v>100</v>
      </c>
      <c r="DA33" s="9">
        <f t="shared" si="2"/>
        <v>101</v>
      </c>
      <c r="DB33" s="9">
        <f t="shared" si="2"/>
        <v>102</v>
      </c>
      <c r="DC33" s="9">
        <f t="shared" si="2"/>
        <v>103</v>
      </c>
      <c r="DD33" s="9">
        <f t="shared" si="2"/>
        <v>104</v>
      </c>
      <c r="DE33" s="9">
        <f t="shared" si="2"/>
        <v>105</v>
      </c>
      <c r="DF33" s="9">
        <f t="shared" si="2"/>
        <v>106</v>
      </c>
      <c r="DG33" s="9">
        <f t="shared" si="2"/>
        <v>107</v>
      </c>
      <c r="DH33" s="9">
        <f t="shared" si="2"/>
        <v>108</v>
      </c>
      <c r="DI33" s="9">
        <f t="shared" si="2"/>
        <v>109</v>
      </c>
      <c r="DJ33" s="9">
        <f t="shared" si="2"/>
        <v>110</v>
      </c>
      <c r="DK33" s="9">
        <f t="shared" si="2"/>
        <v>111</v>
      </c>
      <c r="DL33" s="9">
        <f t="shared" si="2"/>
        <v>112</v>
      </c>
      <c r="DM33" s="9">
        <f t="shared" si="2"/>
        <v>113</v>
      </c>
      <c r="DN33" s="9">
        <f t="shared" si="2"/>
        <v>114</v>
      </c>
      <c r="DO33" s="9">
        <f t="shared" si="2"/>
        <v>115</v>
      </c>
      <c r="DP33" s="9">
        <f t="shared" si="2"/>
        <v>116</v>
      </c>
      <c r="DQ33" s="9">
        <f t="shared" si="2"/>
        <v>117</v>
      </c>
      <c r="DR33" s="9">
        <f t="shared" si="2"/>
        <v>118</v>
      </c>
      <c r="DS33" s="9">
        <f t="shared" si="2"/>
        <v>119</v>
      </c>
      <c r="DT33" s="9">
        <f t="shared" si="2"/>
        <v>120</v>
      </c>
      <c r="DU33" s="9">
        <f t="shared" si="2"/>
        <v>121</v>
      </c>
      <c r="DV33" s="9">
        <f t="shared" si="2"/>
        <v>122</v>
      </c>
      <c r="DW33" s="9">
        <f t="shared" si="2"/>
        <v>123</v>
      </c>
      <c r="DX33" s="9">
        <f t="shared" si="2"/>
        <v>124</v>
      </c>
      <c r="DY33" s="9">
        <f t="shared" si="2"/>
        <v>125</v>
      </c>
      <c r="DZ33" s="9">
        <f t="shared" si="2"/>
        <v>126</v>
      </c>
      <c r="EA33" s="9">
        <f t="shared" si="2"/>
        <v>127</v>
      </c>
      <c r="EB33" s="9">
        <f t="shared" si="2"/>
        <v>128</v>
      </c>
      <c r="EC33" s="9">
        <f t="shared" si="2"/>
        <v>129</v>
      </c>
      <c r="ED33" s="9">
        <f t="shared" si="2"/>
        <v>130</v>
      </c>
      <c r="EE33" s="9">
        <f t="shared" si="2"/>
        <v>131</v>
      </c>
      <c r="EF33" s="9">
        <f t="shared" si="2"/>
        <v>132</v>
      </c>
      <c r="EG33" s="9">
        <f t="shared" si="2"/>
        <v>133</v>
      </c>
      <c r="EH33" s="9">
        <f t="shared" si="2"/>
        <v>134</v>
      </c>
      <c r="EI33" s="9">
        <f t="shared" si="2"/>
        <v>135</v>
      </c>
      <c r="EJ33" s="9">
        <f t="shared" ref="EJ33:GU33" si="3">EI33+1</f>
        <v>136</v>
      </c>
      <c r="EK33" s="9">
        <f t="shared" si="3"/>
        <v>137</v>
      </c>
      <c r="EL33" s="9">
        <f t="shared" si="3"/>
        <v>138</v>
      </c>
      <c r="EM33" s="9">
        <f t="shared" si="3"/>
        <v>139</v>
      </c>
      <c r="EN33" s="9">
        <f t="shared" si="3"/>
        <v>140</v>
      </c>
      <c r="EO33" s="9">
        <f t="shared" si="3"/>
        <v>141</v>
      </c>
      <c r="EP33" s="9">
        <f t="shared" si="3"/>
        <v>142</v>
      </c>
      <c r="EQ33" s="9">
        <f t="shared" si="3"/>
        <v>143</v>
      </c>
      <c r="ER33" s="9">
        <f t="shared" si="3"/>
        <v>144</v>
      </c>
      <c r="ES33" s="9">
        <f t="shared" si="3"/>
        <v>145</v>
      </c>
      <c r="ET33" s="9">
        <f t="shared" si="3"/>
        <v>146</v>
      </c>
      <c r="EU33" s="9">
        <f t="shared" si="3"/>
        <v>147</v>
      </c>
      <c r="EV33" s="9">
        <f t="shared" si="3"/>
        <v>148</v>
      </c>
      <c r="EW33" s="9">
        <f t="shared" si="3"/>
        <v>149</v>
      </c>
      <c r="EX33" s="9">
        <f t="shared" si="3"/>
        <v>150</v>
      </c>
      <c r="EY33" s="9">
        <f t="shared" si="3"/>
        <v>151</v>
      </c>
      <c r="EZ33" s="9">
        <f t="shared" si="3"/>
        <v>152</v>
      </c>
      <c r="FA33" s="9">
        <f t="shared" si="3"/>
        <v>153</v>
      </c>
      <c r="FB33" s="9">
        <f t="shared" si="3"/>
        <v>154</v>
      </c>
      <c r="FC33" s="9">
        <f t="shared" si="3"/>
        <v>155</v>
      </c>
      <c r="FD33" s="9">
        <f t="shared" si="3"/>
        <v>156</v>
      </c>
      <c r="FE33" s="9">
        <f t="shared" si="3"/>
        <v>157</v>
      </c>
      <c r="FF33" s="9">
        <f t="shared" si="3"/>
        <v>158</v>
      </c>
      <c r="FG33" s="9">
        <f t="shared" si="3"/>
        <v>159</v>
      </c>
      <c r="FH33" s="9">
        <f t="shared" si="3"/>
        <v>160</v>
      </c>
      <c r="FI33" s="9">
        <f t="shared" si="3"/>
        <v>161</v>
      </c>
      <c r="FJ33" s="9">
        <f t="shared" si="3"/>
        <v>162</v>
      </c>
      <c r="FK33" s="9">
        <f t="shared" si="3"/>
        <v>163</v>
      </c>
      <c r="FL33" s="9">
        <f t="shared" si="3"/>
        <v>164</v>
      </c>
      <c r="FM33" s="9">
        <f t="shared" si="3"/>
        <v>165</v>
      </c>
      <c r="FN33" s="9">
        <f t="shared" si="3"/>
        <v>166</v>
      </c>
      <c r="FO33" s="9">
        <f t="shared" si="3"/>
        <v>167</v>
      </c>
      <c r="FP33" s="9">
        <f t="shared" si="3"/>
        <v>168</v>
      </c>
      <c r="FQ33" s="9">
        <f t="shared" si="3"/>
        <v>169</v>
      </c>
      <c r="FR33" s="9">
        <f t="shared" si="3"/>
        <v>170</v>
      </c>
      <c r="FS33" s="9">
        <f t="shared" si="3"/>
        <v>171</v>
      </c>
      <c r="FT33" s="9">
        <f t="shared" si="3"/>
        <v>172</v>
      </c>
      <c r="FU33" s="9">
        <f t="shared" si="3"/>
        <v>173</v>
      </c>
      <c r="FV33" s="9">
        <f t="shared" si="3"/>
        <v>174</v>
      </c>
      <c r="FW33" s="9">
        <f t="shared" si="3"/>
        <v>175</v>
      </c>
      <c r="FX33" s="9">
        <f t="shared" si="3"/>
        <v>176</v>
      </c>
      <c r="FY33" s="9">
        <f t="shared" si="3"/>
        <v>177</v>
      </c>
      <c r="FZ33" s="9">
        <f t="shared" si="3"/>
        <v>178</v>
      </c>
      <c r="GA33" s="9">
        <f t="shared" si="3"/>
        <v>179</v>
      </c>
      <c r="GB33" s="9">
        <f t="shared" si="3"/>
        <v>180</v>
      </c>
      <c r="GC33" s="9">
        <f t="shared" si="3"/>
        <v>181</v>
      </c>
      <c r="GD33" s="9">
        <f t="shared" si="3"/>
        <v>182</v>
      </c>
      <c r="GE33" s="9">
        <f t="shared" si="3"/>
        <v>183</v>
      </c>
      <c r="GF33" s="9">
        <f t="shared" si="3"/>
        <v>184</v>
      </c>
      <c r="GG33" s="9">
        <f t="shared" si="3"/>
        <v>185</v>
      </c>
      <c r="GH33" s="9">
        <f t="shared" si="3"/>
        <v>186</v>
      </c>
      <c r="GI33" s="9">
        <f t="shared" si="3"/>
        <v>187</v>
      </c>
      <c r="GJ33" s="9">
        <f t="shared" si="3"/>
        <v>188</v>
      </c>
      <c r="GK33" s="9">
        <f t="shared" si="3"/>
        <v>189</v>
      </c>
      <c r="GL33" s="9">
        <f t="shared" si="3"/>
        <v>190</v>
      </c>
      <c r="GM33" s="9">
        <f t="shared" si="3"/>
        <v>191</v>
      </c>
      <c r="GN33" s="9">
        <f t="shared" si="3"/>
        <v>192</v>
      </c>
      <c r="GO33" s="9">
        <f t="shared" si="3"/>
        <v>193</v>
      </c>
      <c r="GP33" s="9">
        <f t="shared" si="3"/>
        <v>194</v>
      </c>
      <c r="GQ33" s="9">
        <f t="shared" si="3"/>
        <v>195</v>
      </c>
      <c r="GR33" s="9">
        <f t="shared" si="3"/>
        <v>196</v>
      </c>
      <c r="GS33" s="9">
        <f t="shared" si="3"/>
        <v>197</v>
      </c>
      <c r="GT33" s="9">
        <f t="shared" si="3"/>
        <v>198</v>
      </c>
      <c r="GU33" s="9">
        <f t="shared" si="3"/>
        <v>199</v>
      </c>
      <c r="GV33" s="9">
        <f t="shared" ref="GV33:JG33" si="4">GU33+1</f>
        <v>200</v>
      </c>
      <c r="GW33" s="9">
        <f t="shared" si="4"/>
        <v>201</v>
      </c>
      <c r="GX33" s="9">
        <f t="shared" si="4"/>
        <v>202</v>
      </c>
      <c r="GY33" s="9">
        <f t="shared" si="4"/>
        <v>203</v>
      </c>
      <c r="GZ33" s="9">
        <f t="shared" si="4"/>
        <v>204</v>
      </c>
      <c r="HA33" s="9">
        <f t="shared" si="4"/>
        <v>205</v>
      </c>
      <c r="HB33" s="9">
        <f t="shared" si="4"/>
        <v>206</v>
      </c>
      <c r="HC33" s="9">
        <f t="shared" si="4"/>
        <v>207</v>
      </c>
      <c r="HD33" s="9">
        <f t="shared" si="4"/>
        <v>208</v>
      </c>
      <c r="HE33" s="9">
        <f t="shared" si="4"/>
        <v>209</v>
      </c>
      <c r="HF33" s="9">
        <f t="shared" si="4"/>
        <v>210</v>
      </c>
      <c r="HG33" s="9">
        <f t="shared" si="4"/>
        <v>211</v>
      </c>
      <c r="HH33" s="9">
        <f t="shared" si="4"/>
        <v>212</v>
      </c>
      <c r="HI33" s="9">
        <f t="shared" si="4"/>
        <v>213</v>
      </c>
      <c r="HJ33" s="9">
        <f t="shared" si="4"/>
        <v>214</v>
      </c>
      <c r="HK33" s="9">
        <f t="shared" si="4"/>
        <v>215</v>
      </c>
      <c r="HL33" s="9">
        <f t="shared" si="4"/>
        <v>216</v>
      </c>
      <c r="HM33" s="9">
        <f t="shared" si="4"/>
        <v>217</v>
      </c>
      <c r="HN33" s="9">
        <f t="shared" si="4"/>
        <v>218</v>
      </c>
      <c r="HO33" s="9">
        <f t="shared" si="4"/>
        <v>219</v>
      </c>
      <c r="HP33" s="9">
        <f t="shared" si="4"/>
        <v>220</v>
      </c>
      <c r="HQ33" s="9">
        <f t="shared" si="4"/>
        <v>221</v>
      </c>
      <c r="HR33" s="9">
        <f t="shared" si="4"/>
        <v>222</v>
      </c>
      <c r="HS33" s="9">
        <f t="shared" si="4"/>
        <v>223</v>
      </c>
      <c r="HT33" s="9">
        <f t="shared" si="4"/>
        <v>224</v>
      </c>
      <c r="HU33" s="9">
        <f t="shared" si="4"/>
        <v>225</v>
      </c>
      <c r="HV33" s="9">
        <f t="shared" si="4"/>
        <v>226</v>
      </c>
      <c r="HW33" s="9">
        <f t="shared" si="4"/>
        <v>227</v>
      </c>
      <c r="HX33" s="9">
        <f t="shared" si="4"/>
        <v>228</v>
      </c>
      <c r="HY33" s="9">
        <f t="shared" si="4"/>
        <v>229</v>
      </c>
      <c r="HZ33" s="9">
        <f t="shared" si="4"/>
        <v>230</v>
      </c>
      <c r="IA33" s="9">
        <f t="shared" si="4"/>
        <v>231</v>
      </c>
      <c r="IB33" s="9">
        <f t="shared" si="4"/>
        <v>232</v>
      </c>
      <c r="IC33" s="9">
        <f t="shared" si="4"/>
        <v>233</v>
      </c>
      <c r="ID33" s="9">
        <f t="shared" si="4"/>
        <v>234</v>
      </c>
      <c r="IE33" s="9">
        <f t="shared" si="4"/>
        <v>235</v>
      </c>
      <c r="IF33" s="9">
        <f t="shared" si="4"/>
        <v>236</v>
      </c>
      <c r="IG33" s="9">
        <f t="shared" si="4"/>
        <v>237</v>
      </c>
      <c r="IH33" s="9">
        <f t="shared" si="4"/>
        <v>238</v>
      </c>
      <c r="II33" s="9">
        <f t="shared" si="4"/>
        <v>239</v>
      </c>
      <c r="IJ33" s="9">
        <f t="shared" si="4"/>
        <v>240</v>
      </c>
      <c r="IK33" s="9">
        <f t="shared" si="4"/>
        <v>241</v>
      </c>
      <c r="IL33" s="9">
        <f t="shared" si="4"/>
        <v>242</v>
      </c>
      <c r="IM33" s="9">
        <f t="shared" si="4"/>
        <v>243</v>
      </c>
      <c r="IN33" s="9">
        <f t="shared" si="4"/>
        <v>244</v>
      </c>
      <c r="IO33" s="9">
        <f t="shared" si="4"/>
        <v>245</v>
      </c>
      <c r="IP33" s="9">
        <f t="shared" si="4"/>
        <v>246</v>
      </c>
      <c r="IQ33" s="9">
        <f t="shared" si="4"/>
        <v>247</v>
      </c>
      <c r="IR33" s="9">
        <f t="shared" si="4"/>
        <v>248</v>
      </c>
      <c r="IS33" s="9">
        <f t="shared" si="4"/>
        <v>249</v>
      </c>
      <c r="IT33" s="9">
        <f t="shared" si="4"/>
        <v>250</v>
      </c>
      <c r="IU33" s="9">
        <f t="shared" si="4"/>
        <v>251</v>
      </c>
      <c r="IV33" s="9">
        <f t="shared" si="4"/>
        <v>252</v>
      </c>
      <c r="IW33" s="9">
        <f t="shared" si="4"/>
        <v>253</v>
      </c>
      <c r="IX33" s="9">
        <f t="shared" si="4"/>
        <v>254</v>
      </c>
      <c r="IY33" s="9">
        <f t="shared" si="4"/>
        <v>255</v>
      </c>
      <c r="IZ33" s="9">
        <f t="shared" si="4"/>
        <v>256</v>
      </c>
      <c r="JA33" s="9">
        <f t="shared" si="4"/>
        <v>257</v>
      </c>
      <c r="JB33" s="9">
        <f t="shared" si="4"/>
        <v>258</v>
      </c>
      <c r="JC33" s="9">
        <f t="shared" si="4"/>
        <v>259</v>
      </c>
      <c r="JD33" s="9">
        <f t="shared" si="4"/>
        <v>260</v>
      </c>
      <c r="JE33" s="9">
        <f t="shared" si="4"/>
        <v>261</v>
      </c>
      <c r="JF33" s="9">
        <f t="shared" si="4"/>
        <v>262</v>
      </c>
      <c r="JG33" s="9">
        <f t="shared" si="4"/>
        <v>263</v>
      </c>
      <c r="JH33" s="9">
        <f t="shared" ref="JH33:LS33" si="5">JG33+1</f>
        <v>264</v>
      </c>
      <c r="JI33" s="9">
        <f t="shared" si="5"/>
        <v>265</v>
      </c>
      <c r="JJ33" s="9">
        <f t="shared" si="5"/>
        <v>266</v>
      </c>
      <c r="JK33" s="9">
        <f t="shared" si="5"/>
        <v>267</v>
      </c>
      <c r="JL33" s="9">
        <f t="shared" si="5"/>
        <v>268</v>
      </c>
      <c r="JM33" s="9">
        <f t="shared" si="5"/>
        <v>269</v>
      </c>
      <c r="JN33" s="9">
        <f t="shared" si="5"/>
        <v>270</v>
      </c>
      <c r="JO33" s="9">
        <f t="shared" si="5"/>
        <v>271</v>
      </c>
      <c r="JP33" s="9">
        <f t="shared" si="5"/>
        <v>272</v>
      </c>
      <c r="JQ33" s="9">
        <f t="shared" si="5"/>
        <v>273</v>
      </c>
      <c r="JR33" s="9">
        <f t="shared" si="5"/>
        <v>274</v>
      </c>
      <c r="JS33" s="9">
        <f t="shared" si="5"/>
        <v>275</v>
      </c>
      <c r="JT33" s="9">
        <f t="shared" si="5"/>
        <v>276</v>
      </c>
      <c r="JU33" s="9">
        <f t="shared" si="5"/>
        <v>277</v>
      </c>
      <c r="JV33" s="9">
        <f t="shared" si="5"/>
        <v>278</v>
      </c>
      <c r="JW33" s="9">
        <f t="shared" si="5"/>
        <v>279</v>
      </c>
      <c r="JX33" s="9">
        <f t="shared" si="5"/>
        <v>280</v>
      </c>
      <c r="JY33" s="9">
        <f t="shared" si="5"/>
        <v>281</v>
      </c>
      <c r="JZ33" s="9">
        <f t="shared" si="5"/>
        <v>282</v>
      </c>
      <c r="KA33" s="9">
        <f t="shared" si="5"/>
        <v>283</v>
      </c>
      <c r="KB33" s="9">
        <f t="shared" si="5"/>
        <v>284</v>
      </c>
      <c r="KC33" s="9">
        <f t="shared" si="5"/>
        <v>285</v>
      </c>
      <c r="KD33" s="9">
        <f t="shared" si="5"/>
        <v>286</v>
      </c>
      <c r="KE33" s="9">
        <f t="shared" si="5"/>
        <v>287</v>
      </c>
      <c r="KF33" s="9">
        <f t="shared" si="5"/>
        <v>288</v>
      </c>
      <c r="KG33" s="9">
        <f t="shared" si="5"/>
        <v>289</v>
      </c>
      <c r="KH33" s="9">
        <f t="shared" si="5"/>
        <v>290</v>
      </c>
      <c r="KI33" s="9">
        <f t="shared" si="5"/>
        <v>291</v>
      </c>
      <c r="KJ33" s="9">
        <f t="shared" si="5"/>
        <v>292</v>
      </c>
      <c r="KK33" s="9">
        <f t="shared" si="5"/>
        <v>293</v>
      </c>
      <c r="KL33" s="9">
        <f t="shared" si="5"/>
        <v>294</v>
      </c>
      <c r="KM33" s="9">
        <f t="shared" si="5"/>
        <v>295</v>
      </c>
      <c r="KN33" s="9">
        <f t="shared" si="5"/>
        <v>296</v>
      </c>
      <c r="KO33" s="9">
        <f t="shared" si="5"/>
        <v>297</v>
      </c>
      <c r="KP33" s="9">
        <f t="shared" si="5"/>
        <v>298</v>
      </c>
      <c r="KQ33" s="9">
        <f t="shared" si="5"/>
        <v>299</v>
      </c>
      <c r="KR33" s="9">
        <f t="shared" si="5"/>
        <v>300</v>
      </c>
      <c r="KS33" s="9">
        <f t="shared" si="5"/>
        <v>301</v>
      </c>
      <c r="KT33" s="9">
        <f t="shared" si="5"/>
        <v>302</v>
      </c>
      <c r="KU33" s="9">
        <f t="shared" si="5"/>
        <v>303</v>
      </c>
      <c r="KV33" s="9">
        <f t="shared" si="5"/>
        <v>304</v>
      </c>
      <c r="KW33" s="9">
        <f t="shared" si="5"/>
        <v>305</v>
      </c>
      <c r="KX33" s="9">
        <f t="shared" si="5"/>
        <v>306</v>
      </c>
      <c r="KY33" s="9">
        <f t="shared" si="5"/>
        <v>307</v>
      </c>
      <c r="KZ33" s="9">
        <f t="shared" si="5"/>
        <v>308</v>
      </c>
      <c r="LA33" s="9">
        <f t="shared" si="5"/>
        <v>309</v>
      </c>
      <c r="LB33" s="9">
        <f t="shared" si="5"/>
        <v>310</v>
      </c>
      <c r="LC33" s="9">
        <f t="shared" si="5"/>
        <v>311</v>
      </c>
      <c r="LD33" s="9">
        <f t="shared" si="5"/>
        <v>312</v>
      </c>
      <c r="LE33" s="9">
        <f t="shared" si="5"/>
        <v>313</v>
      </c>
      <c r="LF33" s="9">
        <f t="shared" si="5"/>
        <v>314</v>
      </c>
      <c r="LG33" s="9">
        <f t="shared" si="5"/>
        <v>315</v>
      </c>
      <c r="LH33" s="9">
        <f t="shared" si="5"/>
        <v>316</v>
      </c>
      <c r="LI33" s="9">
        <f t="shared" si="5"/>
        <v>317</v>
      </c>
      <c r="LJ33" s="9">
        <f t="shared" si="5"/>
        <v>318</v>
      </c>
      <c r="LK33" s="9">
        <f t="shared" si="5"/>
        <v>319</v>
      </c>
      <c r="LL33" s="9">
        <f t="shared" si="5"/>
        <v>320</v>
      </c>
      <c r="LM33" s="9">
        <f t="shared" si="5"/>
        <v>321</v>
      </c>
      <c r="LN33" s="9">
        <f t="shared" si="5"/>
        <v>322</v>
      </c>
      <c r="LO33" s="9">
        <f t="shared" si="5"/>
        <v>323</v>
      </c>
      <c r="LP33" s="9">
        <f t="shared" si="5"/>
        <v>324</v>
      </c>
      <c r="LQ33" s="9">
        <f t="shared" si="5"/>
        <v>325</v>
      </c>
      <c r="LR33" s="9">
        <f t="shared" si="5"/>
        <v>326</v>
      </c>
      <c r="LS33" s="9">
        <f t="shared" si="5"/>
        <v>327</v>
      </c>
      <c r="LT33" s="9">
        <f t="shared" ref="LT33:OE33" si="6">LS33+1</f>
        <v>328</v>
      </c>
      <c r="LU33" s="9">
        <f t="shared" si="6"/>
        <v>329</v>
      </c>
      <c r="LV33" s="9">
        <f t="shared" si="6"/>
        <v>330</v>
      </c>
      <c r="LW33" s="9">
        <f t="shared" si="6"/>
        <v>331</v>
      </c>
      <c r="LX33" s="9">
        <f t="shared" si="6"/>
        <v>332</v>
      </c>
      <c r="LY33" s="9">
        <f t="shared" si="6"/>
        <v>333</v>
      </c>
      <c r="LZ33" s="9">
        <f t="shared" si="6"/>
        <v>334</v>
      </c>
      <c r="MA33" s="9">
        <f t="shared" si="6"/>
        <v>335</v>
      </c>
      <c r="MB33" s="9">
        <f t="shared" si="6"/>
        <v>336</v>
      </c>
      <c r="MC33" s="9">
        <f t="shared" si="6"/>
        <v>337</v>
      </c>
      <c r="MD33" s="9">
        <f t="shared" si="6"/>
        <v>338</v>
      </c>
      <c r="ME33" s="9">
        <f t="shared" si="6"/>
        <v>339</v>
      </c>
      <c r="MF33" s="9">
        <f t="shared" si="6"/>
        <v>340</v>
      </c>
      <c r="MG33" s="9">
        <f t="shared" si="6"/>
        <v>341</v>
      </c>
      <c r="MH33" s="9">
        <f t="shared" si="6"/>
        <v>342</v>
      </c>
      <c r="MI33" s="9">
        <f t="shared" si="6"/>
        <v>343</v>
      </c>
      <c r="MJ33" s="9">
        <f t="shared" si="6"/>
        <v>344</v>
      </c>
      <c r="MK33" s="9">
        <f t="shared" si="6"/>
        <v>345</v>
      </c>
      <c r="ML33" s="9">
        <f t="shared" si="6"/>
        <v>346</v>
      </c>
      <c r="MM33" s="9">
        <f t="shared" si="6"/>
        <v>347</v>
      </c>
      <c r="MN33" s="9">
        <f t="shared" si="6"/>
        <v>348</v>
      </c>
      <c r="MO33" s="9">
        <f t="shared" si="6"/>
        <v>349</v>
      </c>
      <c r="MP33" s="9">
        <f t="shared" si="6"/>
        <v>350</v>
      </c>
      <c r="MQ33" s="9">
        <f t="shared" si="6"/>
        <v>351</v>
      </c>
      <c r="MR33" s="9">
        <f t="shared" si="6"/>
        <v>352</v>
      </c>
      <c r="MS33" s="9">
        <f t="shared" si="6"/>
        <v>353</v>
      </c>
      <c r="MT33" s="9">
        <f t="shared" si="6"/>
        <v>354</v>
      </c>
      <c r="MU33" s="9">
        <f t="shared" si="6"/>
        <v>355</v>
      </c>
      <c r="MV33" s="9">
        <f t="shared" si="6"/>
        <v>356</v>
      </c>
      <c r="MW33" s="9">
        <f t="shared" si="6"/>
        <v>357</v>
      </c>
      <c r="MX33" s="9">
        <f t="shared" si="6"/>
        <v>358</v>
      </c>
      <c r="MY33" s="9">
        <f t="shared" si="6"/>
        <v>359</v>
      </c>
      <c r="MZ33" s="9">
        <f t="shared" si="6"/>
        <v>360</v>
      </c>
      <c r="NA33" s="9">
        <f t="shared" si="6"/>
        <v>361</v>
      </c>
      <c r="NB33" s="9">
        <f t="shared" si="6"/>
        <v>362</v>
      </c>
      <c r="NC33" s="9">
        <f t="shared" si="6"/>
        <v>363</v>
      </c>
      <c r="ND33" s="9">
        <f t="shared" si="6"/>
        <v>364</v>
      </c>
      <c r="NE33" s="9">
        <f t="shared" si="6"/>
        <v>365</v>
      </c>
      <c r="NF33" s="9">
        <f t="shared" si="6"/>
        <v>366</v>
      </c>
      <c r="NG33" s="9">
        <f t="shared" si="6"/>
        <v>367</v>
      </c>
      <c r="NH33" s="9">
        <f t="shared" si="6"/>
        <v>368</v>
      </c>
      <c r="NI33" s="9">
        <f t="shared" si="6"/>
        <v>369</v>
      </c>
      <c r="NJ33" s="9">
        <f t="shared" si="6"/>
        <v>370</v>
      </c>
      <c r="NK33" s="9">
        <f t="shared" si="6"/>
        <v>371</v>
      </c>
      <c r="NL33" s="9">
        <f t="shared" si="6"/>
        <v>372</v>
      </c>
      <c r="NM33" s="9">
        <f t="shared" si="6"/>
        <v>373</v>
      </c>
      <c r="NN33" s="9">
        <f t="shared" si="6"/>
        <v>374</v>
      </c>
      <c r="NO33" s="9">
        <f t="shared" si="6"/>
        <v>375</v>
      </c>
      <c r="NP33" s="9">
        <f t="shared" si="6"/>
        <v>376</v>
      </c>
      <c r="NQ33" s="9">
        <f t="shared" si="6"/>
        <v>377</v>
      </c>
      <c r="NR33" s="9">
        <f t="shared" si="6"/>
        <v>378</v>
      </c>
      <c r="NS33" s="9">
        <f t="shared" si="6"/>
        <v>379</v>
      </c>
      <c r="NT33" s="9">
        <f t="shared" si="6"/>
        <v>380</v>
      </c>
      <c r="NU33" s="9">
        <f t="shared" si="6"/>
        <v>381</v>
      </c>
      <c r="NV33" s="9">
        <f t="shared" si="6"/>
        <v>382</v>
      </c>
      <c r="NW33" s="9">
        <f t="shared" si="6"/>
        <v>383</v>
      </c>
      <c r="NX33" s="9">
        <f t="shared" si="6"/>
        <v>384</v>
      </c>
      <c r="NY33" s="9">
        <f t="shared" si="6"/>
        <v>385</v>
      </c>
      <c r="NZ33" s="9">
        <f t="shared" si="6"/>
        <v>386</v>
      </c>
      <c r="OA33" s="9">
        <f t="shared" si="6"/>
        <v>387</v>
      </c>
      <c r="OB33" s="9">
        <f t="shared" si="6"/>
        <v>388</v>
      </c>
      <c r="OC33" s="9">
        <f t="shared" si="6"/>
        <v>389</v>
      </c>
      <c r="OD33" s="9">
        <f t="shared" si="6"/>
        <v>390</v>
      </c>
      <c r="OE33" s="9">
        <f t="shared" si="6"/>
        <v>391</v>
      </c>
      <c r="OF33" s="9">
        <f t="shared" ref="OF33:QQ33" si="7">OE33+1</f>
        <v>392</v>
      </c>
      <c r="OG33" s="9">
        <f t="shared" si="7"/>
        <v>393</v>
      </c>
      <c r="OH33" s="9">
        <f t="shared" si="7"/>
        <v>394</v>
      </c>
      <c r="OI33" s="9">
        <f t="shared" si="7"/>
        <v>395</v>
      </c>
      <c r="OJ33" s="9">
        <f t="shared" si="7"/>
        <v>396</v>
      </c>
      <c r="OK33" s="9">
        <f t="shared" si="7"/>
        <v>397</v>
      </c>
      <c r="OL33" s="9">
        <f t="shared" si="7"/>
        <v>398</v>
      </c>
      <c r="OM33" s="9">
        <f t="shared" si="7"/>
        <v>399</v>
      </c>
      <c r="ON33" s="9">
        <f t="shared" si="7"/>
        <v>400</v>
      </c>
      <c r="OO33" s="9">
        <f t="shared" si="7"/>
        <v>401</v>
      </c>
      <c r="OP33" s="9">
        <f t="shared" si="7"/>
        <v>402</v>
      </c>
      <c r="OQ33" s="9">
        <f t="shared" si="7"/>
        <v>403</v>
      </c>
      <c r="OR33" s="9">
        <f t="shared" si="7"/>
        <v>404</v>
      </c>
      <c r="OS33" s="9">
        <f t="shared" si="7"/>
        <v>405</v>
      </c>
      <c r="OT33" s="9">
        <f t="shared" si="7"/>
        <v>406</v>
      </c>
      <c r="OU33" s="9">
        <f t="shared" si="7"/>
        <v>407</v>
      </c>
      <c r="OV33" s="9">
        <f t="shared" si="7"/>
        <v>408</v>
      </c>
      <c r="OW33" s="9">
        <f t="shared" si="7"/>
        <v>409</v>
      </c>
      <c r="OX33" s="9">
        <f t="shared" si="7"/>
        <v>410</v>
      </c>
      <c r="OY33" s="9">
        <f t="shared" si="7"/>
        <v>411</v>
      </c>
      <c r="OZ33" s="9">
        <f t="shared" si="7"/>
        <v>412</v>
      </c>
      <c r="PA33" s="9">
        <f t="shared" si="7"/>
        <v>413</v>
      </c>
      <c r="PB33" s="9">
        <f t="shared" si="7"/>
        <v>414</v>
      </c>
      <c r="PC33" s="9">
        <f t="shared" si="7"/>
        <v>415</v>
      </c>
      <c r="PD33" s="9">
        <f t="shared" si="7"/>
        <v>416</v>
      </c>
      <c r="PE33" s="9">
        <f t="shared" si="7"/>
        <v>417</v>
      </c>
      <c r="PF33" s="9">
        <f t="shared" si="7"/>
        <v>418</v>
      </c>
      <c r="PG33" s="9">
        <f t="shared" si="7"/>
        <v>419</v>
      </c>
      <c r="PH33" s="9">
        <f t="shared" si="7"/>
        <v>420</v>
      </c>
      <c r="PI33" s="9">
        <f t="shared" si="7"/>
        <v>421</v>
      </c>
      <c r="PJ33" s="9">
        <f t="shared" si="7"/>
        <v>422</v>
      </c>
      <c r="PK33" s="9">
        <f t="shared" si="7"/>
        <v>423</v>
      </c>
      <c r="PL33" s="9">
        <f t="shared" si="7"/>
        <v>424</v>
      </c>
      <c r="PM33" s="9">
        <f t="shared" si="7"/>
        <v>425</v>
      </c>
      <c r="PN33" s="9">
        <f t="shared" si="7"/>
        <v>426</v>
      </c>
      <c r="PO33" s="9">
        <f t="shared" si="7"/>
        <v>427</v>
      </c>
      <c r="PP33" s="9">
        <f t="shared" si="7"/>
        <v>428</v>
      </c>
      <c r="PQ33" s="9">
        <f t="shared" si="7"/>
        <v>429</v>
      </c>
      <c r="PR33" s="9">
        <f t="shared" si="7"/>
        <v>430</v>
      </c>
      <c r="PS33" s="9">
        <f t="shared" si="7"/>
        <v>431</v>
      </c>
      <c r="PT33" s="9">
        <f t="shared" si="7"/>
        <v>432</v>
      </c>
      <c r="PU33" s="9">
        <f t="shared" si="7"/>
        <v>433</v>
      </c>
      <c r="PV33" s="9">
        <f t="shared" si="7"/>
        <v>434</v>
      </c>
      <c r="PW33" s="9">
        <f t="shared" si="7"/>
        <v>435</v>
      </c>
      <c r="PX33" s="9">
        <f t="shared" si="7"/>
        <v>436</v>
      </c>
      <c r="PY33" s="9">
        <f t="shared" si="7"/>
        <v>437</v>
      </c>
      <c r="PZ33" s="9">
        <f t="shared" si="7"/>
        <v>438</v>
      </c>
      <c r="QA33" s="9">
        <f t="shared" si="7"/>
        <v>439</v>
      </c>
      <c r="QB33" s="9">
        <f t="shared" si="7"/>
        <v>440</v>
      </c>
      <c r="QC33" s="9">
        <f t="shared" si="7"/>
        <v>441</v>
      </c>
      <c r="QD33" s="9">
        <f t="shared" si="7"/>
        <v>442</v>
      </c>
      <c r="QE33" s="9">
        <f t="shared" si="7"/>
        <v>443</v>
      </c>
      <c r="QF33" s="9">
        <f t="shared" si="7"/>
        <v>444</v>
      </c>
      <c r="QG33" s="9">
        <f t="shared" si="7"/>
        <v>445</v>
      </c>
      <c r="QH33" s="9">
        <f t="shared" si="7"/>
        <v>446</v>
      </c>
      <c r="QI33" s="9">
        <f t="shared" si="7"/>
        <v>447</v>
      </c>
      <c r="QJ33" s="9">
        <f t="shared" si="7"/>
        <v>448</v>
      </c>
      <c r="QK33" s="9">
        <f t="shared" si="7"/>
        <v>449</v>
      </c>
      <c r="QL33" s="9">
        <f t="shared" si="7"/>
        <v>450</v>
      </c>
      <c r="QM33" s="9">
        <f t="shared" si="7"/>
        <v>451</v>
      </c>
      <c r="QN33" s="9">
        <f t="shared" si="7"/>
        <v>452</v>
      </c>
      <c r="QO33" s="9">
        <f t="shared" si="7"/>
        <v>453</v>
      </c>
      <c r="QP33" s="9">
        <f t="shared" si="7"/>
        <v>454</v>
      </c>
      <c r="QQ33" s="9">
        <f t="shared" si="7"/>
        <v>455</v>
      </c>
      <c r="QR33" s="9">
        <f t="shared" ref="QR33:TC33" si="8">QQ33+1</f>
        <v>456</v>
      </c>
      <c r="QS33" s="9">
        <f t="shared" si="8"/>
        <v>457</v>
      </c>
      <c r="QT33" s="9">
        <f t="shared" si="8"/>
        <v>458</v>
      </c>
      <c r="QU33" s="9">
        <f t="shared" si="8"/>
        <v>459</v>
      </c>
      <c r="QV33" s="9">
        <f t="shared" si="8"/>
        <v>460</v>
      </c>
      <c r="QW33" s="9">
        <f t="shared" si="8"/>
        <v>461</v>
      </c>
      <c r="QX33" s="9">
        <f t="shared" si="8"/>
        <v>462</v>
      </c>
      <c r="QY33" s="9">
        <f t="shared" si="8"/>
        <v>463</v>
      </c>
      <c r="QZ33" s="9">
        <f t="shared" si="8"/>
        <v>464</v>
      </c>
      <c r="RA33" s="9">
        <f t="shared" si="8"/>
        <v>465</v>
      </c>
      <c r="RB33" s="9">
        <f t="shared" si="8"/>
        <v>466</v>
      </c>
      <c r="RC33" s="9">
        <f t="shared" si="8"/>
        <v>467</v>
      </c>
      <c r="RD33" s="9">
        <f t="shared" si="8"/>
        <v>468</v>
      </c>
      <c r="RE33" s="9">
        <f t="shared" si="8"/>
        <v>469</v>
      </c>
      <c r="RF33" s="9">
        <f t="shared" si="8"/>
        <v>470</v>
      </c>
      <c r="RG33" s="9">
        <f t="shared" si="8"/>
        <v>471</v>
      </c>
      <c r="RH33" s="9">
        <f t="shared" si="8"/>
        <v>472</v>
      </c>
      <c r="RI33" s="9">
        <f t="shared" si="8"/>
        <v>473</v>
      </c>
      <c r="RJ33" s="9">
        <f t="shared" si="8"/>
        <v>474</v>
      </c>
      <c r="RK33" s="9">
        <f t="shared" si="8"/>
        <v>475</v>
      </c>
      <c r="RL33" s="9">
        <f t="shared" si="8"/>
        <v>476</v>
      </c>
      <c r="RM33" s="9">
        <f t="shared" si="8"/>
        <v>477</v>
      </c>
      <c r="RN33" s="9">
        <f t="shared" si="8"/>
        <v>478</v>
      </c>
      <c r="RO33" s="9">
        <f t="shared" si="8"/>
        <v>479</v>
      </c>
      <c r="RP33" s="9">
        <f t="shared" si="8"/>
        <v>480</v>
      </c>
      <c r="RQ33" s="9">
        <f t="shared" si="8"/>
        <v>481</v>
      </c>
      <c r="RR33" s="9">
        <f t="shared" si="8"/>
        <v>482</v>
      </c>
      <c r="RS33" s="9">
        <f t="shared" si="8"/>
        <v>483</v>
      </c>
      <c r="RT33" s="9">
        <f t="shared" si="8"/>
        <v>484</v>
      </c>
      <c r="RU33" s="9">
        <f t="shared" si="8"/>
        <v>485</v>
      </c>
      <c r="RV33" s="9">
        <f t="shared" si="8"/>
        <v>486</v>
      </c>
      <c r="RW33" s="9">
        <f t="shared" si="8"/>
        <v>487</v>
      </c>
      <c r="RX33" s="9">
        <f t="shared" si="8"/>
        <v>488</v>
      </c>
      <c r="RY33" s="9">
        <f t="shared" si="8"/>
        <v>489</v>
      </c>
      <c r="RZ33" s="9">
        <f t="shared" si="8"/>
        <v>490</v>
      </c>
      <c r="SA33" s="9">
        <f t="shared" si="8"/>
        <v>491</v>
      </c>
      <c r="SB33" s="9">
        <f t="shared" si="8"/>
        <v>492</v>
      </c>
      <c r="SC33" s="9">
        <f t="shared" si="8"/>
        <v>493</v>
      </c>
      <c r="SD33" s="9">
        <f t="shared" si="8"/>
        <v>494</v>
      </c>
      <c r="SE33" s="9">
        <f t="shared" si="8"/>
        <v>495</v>
      </c>
      <c r="SF33" s="9">
        <f t="shared" si="8"/>
        <v>496</v>
      </c>
      <c r="SG33" s="9">
        <f t="shared" si="8"/>
        <v>497</v>
      </c>
      <c r="SH33" s="9">
        <f t="shared" si="8"/>
        <v>498</v>
      </c>
      <c r="SI33" s="9">
        <f t="shared" si="8"/>
        <v>499</v>
      </c>
      <c r="SJ33" s="9">
        <f t="shared" si="8"/>
        <v>500</v>
      </c>
      <c r="SK33" s="9">
        <f t="shared" si="8"/>
        <v>501</v>
      </c>
      <c r="SL33" s="9">
        <f t="shared" si="8"/>
        <v>502</v>
      </c>
      <c r="SM33" s="9">
        <f t="shared" si="8"/>
        <v>503</v>
      </c>
      <c r="SN33" s="9">
        <f t="shared" si="8"/>
        <v>504</v>
      </c>
      <c r="SO33" s="9">
        <f t="shared" si="8"/>
        <v>505</v>
      </c>
      <c r="SP33" s="9">
        <f t="shared" si="8"/>
        <v>506</v>
      </c>
      <c r="SQ33" s="9">
        <f t="shared" si="8"/>
        <v>507</v>
      </c>
      <c r="SR33" s="9">
        <f t="shared" si="8"/>
        <v>508</v>
      </c>
      <c r="SS33" s="9">
        <f t="shared" si="8"/>
        <v>509</v>
      </c>
      <c r="ST33" s="9">
        <f t="shared" si="8"/>
        <v>510</v>
      </c>
      <c r="SU33" s="9">
        <f t="shared" si="8"/>
        <v>511</v>
      </c>
      <c r="SV33" s="9">
        <f t="shared" si="8"/>
        <v>512</v>
      </c>
      <c r="SW33" s="9">
        <f t="shared" si="8"/>
        <v>513</v>
      </c>
      <c r="SX33" s="9">
        <f t="shared" si="8"/>
        <v>514</v>
      </c>
      <c r="SY33" s="9">
        <f t="shared" si="8"/>
        <v>515</v>
      </c>
      <c r="SZ33" s="9">
        <f t="shared" si="8"/>
        <v>516</v>
      </c>
      <c r="TA33" s="9">
        <f t="shared" si="8"/>
        <v>517</v>
      </c>
      <c r="TB33" s="9">
        <f t="shared" si="8"/>
        <v>518</v>
      </c>
      <c r="TC33" s="9">
        <f t="shared" si="8"/>
        <v>519</v>
      </c>
      <c r="TD33" s="9">
        <f t="shared" ref="TD33:VO33" si="9">TC33+1</f>
        <v>520</v>
      </c>
      <c r="TE33" s="9">
        <f t="shared" si="9"/>
        <v>521</v>
      </c>
      <c r="TF33" s="9">
        <f t="shared" si="9"/>
        <v>522</v>
      </c>
      <c r="TG33" s="9">
        <f t="shared" si="9"/>
        <v>523</v>
      </c>
      <c r="TH33" s="9">
        <f t="shared" si="9"/>
        <v>524</v>
      </c>
      <c r="TI33" s="9">
        <f t="shared" si="9"/>
        <v>525</v>
      </c>
      <c r="TJ33" s="9">
        <f t="shared" si="9"/>
        <v>526</v>
      </c>
      <c r="TK33" s="9">
        <f t="shared" si="9"/>
        <v>527</v>
      </c>
      <c r="TL33" s="9">
        <f t="shared" si="9"/>
        <v>528</v>
      </c>
      <c r="TM33" s="9">
        <f t="shared" si="9"/>
        <v>529</v>
      </c>
      <c r="TN33" s="9">
        <f t="shared" si="9"/>
        <v>530</v>
      </c>
      <c r="TO33" s="9">
        <f t="shared" si="9"/>
        <v>531</v>
      </c>
      <c r="TP33" s="9">
        <f t="shared" si="9"/>
        <v>532</v>
      </c>
      <c r="TQ33" s="9">
        <f t="shared" si="9"/>
        <v>533</v>
      </c>
      <c r="TR33" s="9">
        <f t="shared" si="9"/>
        <v>534</v>
      </c>
      <c r="TS33" s="9">
        <f t="shared" si="9"/>
        <v>535</v>
      </c>
      <c r="TT33" s="9">
        <f t="shared" si="9"/>
        <v>536</v>
      </c>
      <c r="TU33" s="9">
        <f t="shared" si="9"/>
        <v>537</v>
      </c>
      <c r="TV33" s="9">
        <f t="shared" si="9"/>
        <v>538</v>
      </c>
      <c r="TW33" s="9">
        <f t="shared" si="9"/>
        <v>539</v>
      </c>
      <c r="TX33" s="9">
        <f t="shared" si="9"/>
        <v>540</v>
      </c>
      <c r="TY33" s="9">
        <f t="shared" si="9"/>
        <v>541</v>
      </c>
      <c r="TZ33" s="9">
        <f t="shared" si="9"/>
        <v>542</v>
      </c>
      <c r="UA33" s="9">
        <f t="shared" si="9"/>
        <v>543</v>
      </c>
      <c r="UB33" s="9">
        <f t="shared" si="9"/>
        <v>544</v>
      </c>
      <c r="UC33" s="9">
        <f t="shared" si="9"/>
        <v>545</v>
      </c>
      <c r="UD33" s="9">
        <f t="shared" si="9"/>
        <v>546</v>
      </c>
      <c r="UE33" s="9">
        <f t="shared" si="9"/>
        <v>547</v>
      </c>
      <c r="UF33" s="9">
        <f t="shared" si="9"/>
        <v>548</v>
      </c>
      <c r="UG33" s="9">
        <f t="shared" si="9"/>
        <v>549</v>
      </c>
      <c r="UH33" s="9">
        <f t="shared" si="9"/>
        <v>550</v>
      </c>
      <c r="UI33" s="9">
        <f t="shared" si="9"/>
        <v>551</v>
      </c>
      <c r="UJ33" s="9">
        <f t="shared" si="9"/>
        <v>552</v>
      </c>
      <c r="UK33" s="9">
        <f t="shared" si="9"/>
        <v>553</v>
      </c>
      <c r="UL33" s="9">
        <f t="shared" si="9"/>
        <v>554</v>
      </c>
      <c r="UM33" s="9">
        <f t="shared" si="9"/>
        <v>555</v>
      </c>
      <c r="UN33" s="9">
        <f t="shared" si="9"/>
        <v>556</v>
      </c>
      <c r="UO33" s="9">
        <f t="shared" si="9"/>
        <v>557</v>
      </c>
      <c r="UP33" s="9">
        <f t="shared" si="9"/>
        <v>558</v>
      </c>
      <c r="UQ33" s="9">
        <f t="shared" si="9"/>
        <v>559</v>
      </c>
      <c r="UR33" s="9">
        <f t="shared" si="9"/>
        <v>560</v>
      </c>
      <c r="US33" s="9">
        <f t="shared" si="9"/>
        <v>561</v>
      </c>
      <c r="UT33" s="9">
        <f t="shared" si="9"/>
        <v>562</v>
      </c>
      <c r="UU33" s="9">
        <f t="shared" si="9"/>
        <v>563</v>
      </c>
      <c r="UV33" s="9">
        <f t="shared" si="9"/>
        <v>564</v>
      </c>
      <c r="UW33" s="9">
        <f t="shared" si="9"/>
        <v>565</v>
      </c>
      <c r="UX33" s="9">
        <f t="shared" si="9"/>
        <v>566</v>
      </c>
      <c r="UY33" s="9">
        <f t="shared" si="9"/>
        <v>567</v>
      </c>
      <c r="UZ33" s="9">
        <f t="shared" si="9"/>
        <v>568</v>
      </c>
      <c r="VA33" s="9">
        <f t="shared" si="9"/>
        <v>569</v>
      </c>
      <c r="VB33" s="9">
        <f t="shared" si="9"/>
        <v>570</v>
      </c>
      <c r="VC33" s="9">
        <f t="shared" si="9"/>
        <v>571</v>
      </c>
      <c r="VD33" s="9">
        <f t="shared" si="9"/>
        <v>572</v>
      </c>
      <c r="VE33" s="9">
        <f t="shared" si="9"/>
        <v>573</v>
      </c>
      <c r="VF33" s="9">
        <f t="shared" si="9"/>
        <v>574</v>
      </c>
      <c r="VG33" s="9">
        <f t="shared" si="9"/>
        <v>575</v>
      </c>
      <c r="VH33" s="9">
        <f t="shared" si="9"/>
        <v>576</v>
      </c>
      <c r="VI33" s="9">
        <f t="shared" si="9"/>
        <v>577</v>
      </c>
      <c r="VJ33" s="9">
        <f t="shared" si="9"/>
        <v>578</v>
      </c>
      <c r="VK33" s="9">
        <f t="shared" si="9"/>
        <v>579</v>
      </c>
      <c r="VL33" s="9">
        <f t="shared" si="9"/>
        <v>580</v>
      </c>
      <c r="VM33" s="9">
        <f t="shared" si="9"/>
        <v>581</v>
      </c>
      <c r="VN33" s="9">
        <f t="shared" si="9"/>
        <v>582</v>
      </c>
      <c r="VO33" s="9">
        <f t="shared" si="9"/>
        <v>583</v>
      </c>
      <c r="VP33" s="9">
        <f t="shared" ref="VP33:YA33" si="10">VO33+1</f>
        <v>584</v>
      </c>
      <c r="VQ33" s="9">
        <f t="shared" si="10"/>
        <v>585</v>
      </c>
      <c r="VR33" s="9">
        <f t="shared" si="10"/>
        <v>586</v>
      </c>
      <c r="VS33" s="9">
        <f t="shared" si="10"/>
        <v>587</v>
      </c>
      <c r="VT33" s="9">
        <f t="shared" si="10"/>
        <v>588</v>
      </c>
      <c r="VU33" s="9">
        <f t="shared" si="10"/>
        <v>589</v>
      </c>
      <c r="VV33" s="9">
        <f t="shared" si="10"/>
        <v>590</v>
      </c>
      <c r="VW33" s="9">
        <f t="shared" si="10"/>
        <v>591</v>
      </c>
      <c r="VX33" s="9">
        <f t="shared" si="10"/>
        <v>592</v>
      </c>
      <c r="VY33" s="9">
        <f t="shared" si="10"/>
        <v>593</v>
      </c>
      <c r="VZ33" s="9">
        <f t="shared" si="10"/>
        <v>594</v>
      </c>
      <c r="WA33" s="9">
        <f t="shared" si="10"/>
        <v>595</v>
      </c>
      <c r="WB33" s="9">
        <f t="shared" si="10"/>
        <v>596</v>
      </c>
      <c r="WC33" s="9">
        <f t="shared" si="10"/>
        <v>597</v>
      </c>
      <c r="WD33" s="9">
        <f t="shared" si="10"/>
        <v>598</v>
      </c>
      <c r="WE33" s="9">
        <f t="shared" si="10"/>
        <v>599</v>
      </c>
      <c r="WF33" s="9">
        <f t="shared" si="10"/>
        <v>600</v>
      </c>
      <c r="WG33" s="9">
        <f t="shared" si="10"/>
        <v>601</v>
      </c>
      <c r="WH33" s="9">
        <f t="shared" si="10"/>
        <v>602</v>
      </c>
      <c r="WI33" s="9">
        <f t="shared" si="10"/>
        <v>603</v>
      </c>
      <c r="WJ33" s="9">
        <f t="shared" si="10"/>
        <v>604</v>
      </c>
      <c r="WK33" s="9">
        <f t="shared" si="10"/>
        <v>605</v>
      </c>
      <c r="WL33" s="9">
        <f t="shared" si="10"/>
        <v>606</v>
      </c>
      <c r="WM33" s="9">
        <f t="shared" si="10"/>
        <v>607</v>
      </c>
      <c r="WN33" s="9">
        <f t="shared" si="10"/>
        <v>608</v>
      </c>
      <c r="WO33" s="9">
        <f t="shared" si="10"/>
        <v>609</v>
      </c>
      <c r="WP33" s="9">
        <f t="shared" si="10"/>
        <v>610</v>
      </c>
      <c r="WQ33" s="9">
        <f t="shared" si="10"/>
        <v>611</v>
      </c>
      <c r="WR33" s="9">
        <f t="shared" si="10"/>
        <v>612</v>
      </c>
      <c r="WS33" s="9">
        <f t="shared" si="10"/>
        <v>613</v>
      </c>
      <c r="WT33" s="9">
        <f t="shared" si="10"/>
        <v>614</v>
      </c>
      <c r="WU33" s="9">
        <f t="shared" si="10"/>
        <v>615</v>
      </c>
      <c r="WV33" s="9">
        <f t="shared" si="10"/>
        <v>616</v>
      </c>
      <c r="WW33" s="9">
        <f t="shared" si="10"/>
        <v>617</v>
      </c>
      <c r="WX33" s="9">
        <f t="shared" si="10"/>
        <v>618</v>
      </c>
      <c r="WY33" s="9">
        <f t="shared" si="10"/>
        <v>619</v>
      </c>
      <c r="WZ33" s="9">
        <f t="shared" si="10"/>
        <v>620</v>
      </c>
      <c r="XA33" s="9">
        <f t="shared" si="10"/>
        <v>621</v>
      </c>
      <c r="XB33" s="9">
        <f t="shared" si="10"/>
        <v>622</v>
      </c>
      <c r="XC33" s="9">
        <f t="shared" si="10"/>
        <v>623</v>
      </c>
      <c r="XD33" s="9">
        <f t="shared" si="10"/>
        <v>624</v>
      </c>
      <c r="XE33" s="9">
        <f t="shared" si="10"/>
        <v>625</v>
      </c>
      <c r="XF33" s="9">
        <f t="shared" si="10"/>
        <v>626</v>
      </c>
      <c r="XG33" s="9">
        <f t="shared" si="10"/>
        <v>627</v>
      </c>
      <c r="XH33" s="9">
        <f t="shared" si="10"/>
        <v>628</v>
      </c>
      <c r="XI33" s="9">
        <f t="shared" si="10"/>
        <v>629</v>
      </c>
      <c r="XJ33" s="9">
        <f t="shared" si="10"/>
        <v>630</v>
      </c>
      <c r="XK33" s="9">
        <f t="shared" si="10"/>
        <v>631</v>
      </c>
      <c r="XL33" s="9">
        <f t="shared" si="10"/>
        <v>632</v>
      </c>
      <c r="XM33" s="9">
        <f t="shared" si="10"/>
        <v>633</v>
      </c>
      <c r="XN33" s="9">
        <f t="shared" si="10"/>
        <v>634</v>
      </c>
      <c r="XO33" s="9">
        <f t="shared" si="10"/>
        <v>635</v>
      </c>
      <c r="XP33" s="9">
        <f t="shared" si="10"/>
        <v>636</v>
      </c>
      <c r="XQ33" s="9">
        <f t="shared" si="10"/>
        <v>637</v>
      </c>
      <c r="XR33" s="9">
        <f t="shared" si="10"/>
        <v>638</v>
      </c>
      <c r="XS33" s="9">
        <f t="shared" si="10"/>
        <v>639</v>
      </c>
      <c r="XT33" s="9">
        <f t="shared" si="10"/>
        <v>640</v>
      </c>
      <c r="XU33" s="9">
        <f t="shared" si="10"/>
        <v>641</v>
      </c>
      <c r="XV33" s="9">
        <f t="shared" si="10"/>
        <v>642</v>
      </c>
      <c r="XW33" s="9">
        <f t="shared" si="10"/>
        <v>643</v>
      </c>
      <c r="XX33" s="9">
        <f t="shared" si="10"/>
        <v>644</v>
      </c>
      <c r="XY33" s="9">
        <f t="shared" si="10"/>
        <v>645</v>
      </c>
      <c r="XZ33" s="9">
        <f t="shared" si="10"/>
        <v>646</v>
      </c>
      <c r="YA33" s="9">
        <f t="shared" si="10"/>
        <v>647</v>
      </c>
      <c r="YB33" s="9">
        <f t="shared" ref="YB33:AAA33" si="11">YA33+1</f>
        <v>648</v>
      </c>
      <c r="YC33" s="9">
        <f t="shared" si="11"/>
        <v>649</v>
      </c>
      <c r="YD33" s="9">
        <f t="shared" si="11"/>
        <v>650</v>
      </c>
      <c r="YE33" s="9">
        <f t="shared" si="11"/>
        <v>651</v>
      </c>
      <c r="YF33" s="9">
        <f t="shared" si="11"/>
        <v>652</v>
      </c>
      <c r="YG33" s="9">
        <f t="shared" si="11"/>
        <v>653</v>
      </c>
      <c r="YH33" s="9">
        <f t="shared" si="11"/>
        <v>654</v>
      </c>
      <c r="YI33" s="9">
        <f t="shared" si="11"/>
        <v>655</v>
      </c>
      <c r="YJ33" s="9">
        <f t="shared" si="11"/>
        <v>656</v>
      </c>
      <c r="YK33" s="9">
        <f t="shared" si="11"/>
        <v>657</v>
      </c>
      <c r="YL33" s="9">
        <f t="shared" si="11"/>
        <v>658</v>
      </c>
      <c r="YM33" s="9">
        <f t="shared" si="11"/>
        <v>659</v>
      </c>
      <c r="YN33" s="9">
        <f t="shared" si="11"/>
        <v>660</v>
      </c>
      <c r="YO33" s="9">
        <f t="shared" si="11"/>
        <v>661</v>
      </c>
      <c r="YP33" s="9">
        <f t="shared" si="11"/>
        <v>662</v>
      </c>
      <c r="YQ33" s="9">
        <f t="shared" si="11"/>
        <v>663</v>
      </c>
      <c r="YR33" s="9">
        <f t="shared" si="11"/>
        <v>664</v>
      </c>
      <c r="YS33" s="9">
        <f t="shared" si="11"/>
        <v>665</v>
      </c>
      <c r="YT33" s="9">
        <f t="shared" si="11"/>
        <v>666</v>
      </c>
      <c r="YU33" s="9">
        <f t="shared" si="11"/>
        <v>667</v>
      </c>
      <c r="YV33" s="9">
        <f t="shared" si="11"/>
        <v>668</v>
      </c>
      <c r="YW33" s="9">
        <f t="shared" si="11"/>
        <v>669</v>
      </c>
      <c r="YX33" s="9">
        <f t="shared" si="11"/>
        <v>670</v>
      </c>
      <c r="YY33" s="9">
        <f t="shared" si="11"/>
        <v>671</v>
      </c>
      <c r="YZ33" s="9">
        <f t="shared" si="11"/>
        <v>672</v>
      </c>
      <c r="ZA33" s="9">
        <f t="shared" si="11"/>
        <v>673</v>
      </c>
      <c r="ZB33" s="9">
        <f t="shared" si="11"/>
        <v>674</v>
      </c>
      <c r="ZC33" s="9">
        <f t="shared" si="11"/>
        <v>675</v>
      </c>
      <c r="ZD33" s="9">
        <f t="shared" si="11"/>
        <v>676</v>
      </c>
      <c r="ZE33" s="9">
        <f t="shared" si="11"/>
        <v>677</v>
      </c>
      <c r="ZF33" s="9">
        <f t="shared" si="11"/>
        <v>678</v>
      </c>
      <c r="ZG33" s="9">
        <f t="shared" si="11"/>
        <v>679</v>
      </c>
      <c r="ZH33" s="9">
        <f t="shared" si="11"/>
        <v>680</v>
      </c>
      <c r="ZI33" s="9">
        <f t="shared" si="11"/>
        <v>681</v>
      </c>
      <c r="ZJ33" s="9">
        <f t="shared" si="11"/>
        <v>682</v>
      </c>
      <c r="ZK33" s="9">
        <f t="shared" si="11"/>
        <v>683</v>
      </c>
      <c r="ZL33" s="9">
        <f t="shared" si="11"/>
        <v>684</v>
      </c>
      <c r="ZM33" s="9">
        <f t="shared" si="11"/>
        <v>685</v>
      </c>
      <c r="ZN33" s="9">
        <f t="shared" si="11"/>
        <v>686</v>
      </c>
      <c r="ZO33" s="9">
        <f t="shared" si="11"/>
        <v>687</v>
      </c>
      <c r="ZP33" s="9">
        <f t="shared" si="11"/>
        <v>688</v>
      </c>
      <c r="ZQ33" s="9">
        <f t="shared" si="11"/>
        <v>689</v>
      </c>
      <c r="ZR33" s="9">
        <f t="shared" si="11"/>
        <v>690</v>
      </c>
      <c r="ZS33" s="9">
        <f t="shared" si="11"/>
        <v>691</v>
      </c>
      <c r="ZT33" s="9">
        <f t="shared" si="11"/>
        <v>692</v>
      </c>
      <c r="ZU33" s="9">
        <f t="shared" si="11"/>
        <v>693</v>
      </c>
      <c r="ZV33" s="9">
        <f t="shared" si="11"/>
        <v>694</v>
      </c>
      <c r="ZW33" s="9">
        <f t="shared" si="11"/>
        <v>695</v>
      </c>
      <c r="ZX33" s="9">
        <f t="shared" si="11"/>
        <v>696</v>
      </c>
      <c r="ZY33" s="9">
        <f t="shared" si="11"/>
        <v>697</v>
      </c>
      <c r="ZZ33" s="9">
        <f t="shared" si="11"/>
        <v>698</v>
      </c>
      <c r="AAA33" s="9">
        <f t="shared" si="11"/>
        <v>699</v>
      </c>
    </row>
    <row r="34" spans="2:703" x14ac:dyDescent="0.3">
      <c r="B34" s="34" t="s">
        <v>13</v>
      </c>
      <c r="C34" s="18">
        <f>1.5*1.02/(C33-0.02)*(1-(1.02/(1+C33))^4)-3/(1+C33)^5+2/(C33-0.05)/(1+C33)^5</f>
        <v>13.868511456698345</v>
      </c>
      <c r="D34" s="23"/>
      <c r="E34" s="9">
        <f>1.5*1.02^E33</f>
        <v>1.53</v>
      </c>
      <c r="F34" s="9">
        <f>E34*1.02</f>
        <v>1.5606</v>
      </c>
      <c r="G34" s="9">
        <f t="shared" ref="G34:H34" si="12">F34*1.02</f>
        <v>1.591812</v>
      </c>
      <c r="H34" s="9">
        <f t="shared" si="12"/>
        <v>1.6236482400000001</v>
      </c>
      <c r="I34" s="9">
        <f>-3</f>
        <v>-3</v>
      </c>
      <c r="J34" s="9">
        <v>2</v>
      </c>
      <c r="K34" s="9">
        <f>2*1.05^(K33-$J$33)</f>
        <v>2.1</v>
      </c>
      <c r="L34" s="9">
        <f>2*1.05^(L33-$J$33)</f>
        <v>2.2050000000000001</v>
      </c>
      <c r="M34" s="9">
        <f t="shared" ref="M34:BX34" si="13">2*1.05^(M33-$J$33)</f>
        <v>2.3152500000000003</v>
      </c>
      <c r="N34" s="9">
        <f t="shared" si="13"/>
        <v>2.4310125</v>
      </c>
      <c r="O34" s="9">
        <f t="shared" si="13"/>
        <v>2.5525631250000003</v>
      </c>
      <c r="P34" s="9">
        <f t="shared" si="13"/>
        <v>2.6801912812499999</v>
      </c>
      <c r="Q34" s="9">
        <f t="shared" si="13"/>
        <v>2.8142008453125005</v>
      </c>
      <c r="R34" s="9">
        <f t="shared" si="13"/>
        <v>2.9549108875781251</v>
      </c>
      <c r="S34" s="9">
        <f t="shared" si="13"/>
        <v>3.1026564319570316</v>
      </c>
      <c r="T34" s="9">
        <f t="shared" si="13"/>
        <v>3.2577892535548831</v>
      </c>
      <c r="U34" s="9">
        <f t="shared" si="13"/>
        <v>3.4206787162326275</v>
      </c>
      <c r="V34" s="9">
        <f t="shared" si="13"/>
        <v>3.5917126520442584</v>
      </c>
      <c r="W34" s="9">
        <f t="shared" si="13"/>
        <v>3.771298284646472</v>
      </c>
      <c r="X34" s="9">
        <f t="shared" si="13"/>
        <v>3.9598631988787947</v>
      </c>
      <c r="Y34" s="9">
        <f t="shared" si="13"/>
        <v>4.1578563588227357</v>
      </c>
      <c r="Z34" s="9">
        <f t="shared" si="13"/>
        <v>4.3657491767638721</v>
      </c>
      <c r="AA34" s="9">
        <f t="shared" si="13"/>
        <v>4.5840366356020663</v>
      </c>
      <c r="AB34" s="9">
        <f t="shared" si="13"/>
        <v>4.8132384673821695</v>
      </c>
      <c r="AC34" s="9">
        <f t="shared" si="13"/>
        <v>5.0539003907512781</v>
      </c>
      <c r="AD34" s="9">
        <f t="shared" si="13"/>
        <v>5.3065954102888417</v>
      </c>
      <c r="AE34" s="9">
        <f t="shared" si="13"/>
        <v>5.5719251808032837</v>
      </c>
      <c r="AF34" s="9">
        <f t="shared" si="13"/>
        <v>5.8505214398434475</v>
      </c>
      <c r="AG34" s="9">
        <f t="shared" si="13"/>
        <v>6.1430475118356211</v>
      </c>
      <c r="AH34" s="9">
        <f t="shared" si="13"/>
        <v>6.4501998874274014</v>
      </c>
      <c r="AI34" s="9">
        <f t="shared" si="13"/>
        <v>6.7727098817987716</v>
      </c>
      <c r="AJ34" s="9">
        <f t="shared" si="13"/>
        <v>7.1113453758887104</v>
      </c>
      <c r="AK34" s="9">
        <f t="shared" si="13"/>
        <v>7.4669126446831466</v>
      </c>
      <c r="AL34" s="9">
        <f t="shared" si="13"/>
        <v>7.8402582769173028</v>
      </c>
      <c r="AM34" s="9">
        <f t="shared" si="13"/>
        <v>8.2322711907631696</v>
      </c>
      <c r="AN34" s="9">
        <f t="shared" si="13"/>
        <v>8.643884750301325</v>
      </c>
      <c r="AO34" s="9">
        <f t="shared" si="13"/>
        <v>9.0760789878163948</v>
      </c>
      <c r="AP34" s="9">
        <f t="shared" si="13"/>
        <v>9.5298829372072138</v>
      </c>
      <c r="AQ34" s="9">
        <f t="shared" si="13"/>
        <v>10.006377084067575</v>
      </c>
      <c r="AR34" s="9">
        <f t="shared" si="13"/>
        <v>10.506695938270953</v>
      </c>
      <c r="AS34" s="9">
        <f t="shared" si="13"/>
        <v>11.032030735184502</v>
      </c>
      <c r="AT34" s="9">
        <f t="shared" si="13"/>
        <v>11.583632271943726</v>
      </c>
      <c r="AU34" s="9">
        <f t="shared" si="13"/>
        <v>12.162813885540913</v>
      </c>
      <c r="AV34" s="9">
        <f t="shared" si="13"/>
        <v>12.770954579817957</v>
      </c>
      <c r="AW34" s="9">
        <f t="shared" si="13"/>
        <v>13.409502308808857</v>
      </c>
      <c r="AX34" s="9">
        <f t="shared" si="13"/>
        <v>14.079977424249298</v>
      </c>
      <c r="AY34" s="9">
        <f t="shared" si="13"/>
        <v>14.783976295461764</v>
      </c>
      <c r="AZ34" s="9">
        <f t="shared" si="13"/>
        <v>15.523175110234853</v>
      </c>
      <c r="BA34" s="9">
        <f t="shared" si="13"/>
        <v>16.299333865746597</v>
      </c>
      <c r="BB34" s="9">
        <f t="shared" si="13"/>
        <v>17.114300559033925</v>
      </c>
      <c r="BC34" s="9">
        <f t="shared" si="13"/>
        <v>17.970015586985625</v>
      </c>
      <c r="BD34" s="9">
        <f t="shared" si="13"/>
        <v>18.868516366334902</v>
      </c>
      <c r="BE34" s="9">
        <f t="shared" si="13"/>
        <v>19.811942184651652</v>
      </c>
      <c r="BF34" s="9">
        <f t="shared" si="13"/>
        <v>20.802539293884234</v>
      </c>
      <c r="BG34" s="9">
        <f t="shared" si="13"/>
        <v>21.842666258578447</v>
      </c>
      <c r="BH34" s="9">
        <f t="shared" si="13"/>
        <v>22.934799571507369</v>
      </c>
      <c r="BI34" s="9">
        <f t="shared" si="13"/>
        <v>24.081539550082738</v>
      </c>
      <c r="BJ34" s="9">
        <f t="shared" si="13"/>
        <v>25.285616527586875</v>
      </c>
      <c r="BK34" s="9">
        <f t="shared" si="13"/>
        <v>26.549897353966216</v>
      </c>
      <c r="BL34" s="9">
        <f t="shared" si="13"/>
        <v>27.877392221664525</v>
      </c>
      <c r="BM34" s="9">
        <f t="shared" si="13"/>
        <v>29.271261832747758</v>
      </c>
      <c r="BN34" s="9">
        <f t="shared" si="13"/>
        <v>30.734824924385141</v>
      </c>
      <c r="BO34" s="9">
        <f t="shared" si="13"/>
        <v>32.271566170604402</v>
      </c>
      <c r="BP34" s="9">
        <f t="shared" si="13"/>
        <v>33.885144479134624</v>
      </c>
      <c r="BQ34" s="9">
        <f t="shared" si="13"/>
        <v>35.579401703091357</v>
      </c>
      <c r="BR34" s="9">
        <f t="shared" si="13"/>
        <v>37.358371788245918</v>
      </c>
      <c r="BS34" s="9">
        <f t="shared" si="13"/>
        <v>39.226290377658223</v>
      </c>
      <c r="BT34" s="9">
        <f t="shared" si="13"/>
        <v>41.187604896541117</v>
      </c>
      <c r="BU34" s="9">
        <f t="shared" si="13"/>
        <v>43.246985141368192</v>
      </c>
      <c r="BV34" s="9">
        <f t="shared" si="13"/>
        <v>45.409334398436599</v>
      </c>
      <c r="BW34" s="9">
        <f t="shared" si="13"/>
        <v>47.679801118358434</v>
      </c>
      <c r="BX34" s="9">
        <f t="shared" si="13"/>
        <v>50.063791174276354</v>
      </c>
      <c r="BY34" s="9">
        <f t="shared" ref="BY34:EJ34" si="14">2*1.05^(BY33-$J$33)</f>
        <v>52.566980732990174</v>
      </c>
      <c r="BZ34" s="9">
        <f t="shared" si="14"/>
        <v>55.195329769639677</v>
      </c>
      <c r="CA34" s="9">
        <f t="shared" si="14"/>
        <v>57.955096258121664</v>
      </c>
      <c r="CB34" s="9">
        <f t="shared" si="14"/>
        <v>60.852851071027743</v>
      </c>
      <c r="CC34" s="9">
        <f t="shared" si="14"/>
        <v>63.895493624579139</v>
      </c>
      <c r="CD34" s="9">
        <f t="shared" si="14"/>
        <v>67.090268305808095</v>
      </c>
      <c r="CE34" s="9">
        <f t="shared" si="14"/>
        <v>70.444781721098494</v>
      </c>
      <c r="CF34" s="9">
        <f t="shared" si="14"/>
        <v>73.967020807153418</v>
      </c>
      <c r="CG34" s="9">
        <f t="shared" si="14"/>
        <v>77.665371847511096</v>
      </c>
      <c r="CH34" s="9">
        <f t="shared" si="14"/>
        <v>81.54864043988664</v>
      </c>
      <c r="CI34" s="9">
        <f t="shared" si="14"/>
        <v>85.626072461880995</v>
      </c>
      <c r="CJ34" s="9">
        <f t="shared" si="14"/>
        <v>89.907376084975013</v>
      </c>
      <c r="CK34" s="9">
        <f t="shared" si="14"/>
        <v>94.402744889223797</v>
      </c>
      <c r="CL34" s="9">
        <f t="shared" si="14"/>
        <v>99.122882133684982</v>
      </c>
      <c r="CM34" s="9">
        <f t="shared" si="14"/>
        <v>104.07902624036925</v>
      </c>
      <c r="CN34" s="9">
        <f t="shared" si="14"/>
        <v>109.28297755238771</v>
      </c>
      <c r="CO34" s="9">
        <f t="shared" si="14"/>
        <v>114.74712643000709</v>
      </c>
      <c r="CP34" s="9">
        <f t="shared" si="14"/>
        <v>120.48448275150744</v>
      </c>
      <c r="CQ34" s="9">
        <f t="shared" si="14"/>
        <v>126.5087068890828</v>
      </c>
      <c r="CR34" s="9">
        <f t="shared" si="14"/>
        <v>132.83414223353694</v>
      </c>
      <c r="CS34" s="9">
        <f t="shared" si="14"/>
        <v>139.47584934521382</v>
      </c>
      <c r="CT34" s="9">
        <f t="shared" si="14"/>
        <v>146.44964181247448</v>
      </c>
      <c r="CU34" s="9">
        <f t="shared" si="14"/>
        <v>153.77212390309822</v>
      </c>
      <c r="CV34" s="9">
        <f t="shared" si="14"/>
        <v>161.46073009825312</v>
      </c>
      <c r="CW34" s="9">
        <f t="shared" si="14"/>
        <v>169.53376660316582</v>
      </c>
      <c r="CX34" s="9">
        <f t="shared" si="14"/>
        <v>178.01045493332407</v>
      </c>
      <c r="CY34" s="9">
        <f t="shared" si="14"/>
        <v>186.91097767999031</v>
      </c>
      <c r="CZ34" s="9">
        <f t="shared" si="14"/>
        <v>196.25652656398975</v>
      </c>
      <c r="DA34" s="9">
        <f t="shared" si="14"/>
        <v>206.06935289218933</v>
      </c>
      <c r="DB34" s="9">
        <f t="shared" si="14"/>
        <v>216.37282053679877</v>
      </c>
      <c r="DC34" s="9">
        <f t="shared" si="14"/>
        <v>227.19146156363871</v>
      </c>
      <c r="DD34" s="9">
        <f t="shared" si="14"/>
        <v>238.55103464182065</v>
      </c>
      <c r="DE34" s="9">
        <f t="shared" si="14"/>
        <v>250.47858637391172</v>
      </c>
      <c r="DF34" s="9">
        <f t="shared" si="14"/>
        <v>263.00251569260723</v>
      </c>
      <c r="DG34" s="9">
        <f t="shared" si="14"/>
        <v>276.15264147723764</v>
      </c>
      <c r="DH34" s="9">
        <f t="shared" si="14"/>
        <v>289.96027355109948</v>
      </c>
      <c r="DI34" s="9">
        <f t="shared" si="14"/>
        <v>304.45828722865451</v>
      </c>
      <c r="DJ34" s="9">
        <f t="shared" si="14"/>
        <v>319.6812015900872</v>
      </c>
      <c r="DK34" s="9">
        <f t="shared" si="14"/>
        <v>335.66526166959159</v>
      </c>
      <c r="DL34" s="9">
        <f t="shared" si="14"/>
        <v>352.44852475307118</v>
      </c>
      <c r="DM34" s="9">
        <f t="shared" si="14"/>
        <v>370.07095099072478</v>
      </c>
      <c r="DN34" s="9">
        <f t="shared" si="14"/>
        <v>388.57449854026095</v>
      </c>
      <c r="DO34" s="9">
        <f t="shared" si="14"/>
        <v>408.0032234672741</v>
      </c>
      <c r="DP34" s="9">
        <f t="shared" si="14"/>
        <v>428.40338464063768</v>
      </c>
      <c r="DQ34" s="9">
        <f t="shared" si="14"/>
        <v>449.82355387266972</v>
      </c>
      <c r="DR34" s="9">
        <f t="shared" si="14"/>
        <v>472.31473156630318</v>
      </c>
      <c r="DS34" s="9">
        <f t="shared" si="14"/>
        <v>495.93046814461837</v>
      </c>
      <c r="DT34" s="9">
        <f t="shared" si="14"/>
        <v>520.72699155184932</v>
      </c>
      <c r="DU34" s="9">
        <f t="shared" si="14"/>
        <v>546.76334112944176</v>
      </c>
      <c r="DV34" s="9">
        <f t="shared" si="14"/>
        <v>574.10150818591387</v>
      </c>
      <c r="DW34" s="9">
        <f t="shared" si="14"/>
        <v>602.80658359520942</v>
      </c>
      <c r="DX34" s="9">
        <f t="shared" si="14"/>
        <v>632.94691277496986</v>
      </c>
      <c r="DY34" s="9">
        <f t="shared" si="14"/>
        <v>664.59425841371853</v>
      </c>
      <c r="DZ34" s="9">
        <f t="shared" si="14"/>
        <v>697.8239713344044</v>
      </c>
      <c r="EA34" s="9">
        <f t="shared" si="14"/>
        <v>732.71516990112468</v>
      </c>
      <c r="EB34" s="9">
        <f t="shared" si="14"/>
        <v>769.35092839618096</v>
      </c>
      <c r="EC34" s="9">
        <f t="shared" si="14"/>
        <v>807.81847481599004</v>
      </c>
      <c r="ED34" s="9">
        <f t="shared" si="14"/>
        <v>848.20939855678944</v>
      </c>
      <c r="EE34" s="9">
        <f t="shared" si="14"/>
        <v>890.61986848462902</v>
      </c>
      <c r="EF34" s="9">
        <f t="shared" si="14"/>
        <v>935.15086190886007</v>
      </c>
      <c r="EG34" s="9">
        <f t="shared" si="14"/>
        <v>981.90840500430352</v>
      </c>
      <c r="EH34" s="9">
        <f t="shared" si="14"/>
        <v>1031.0038252545187</v>
      </c>
      <c r="EI34" s="9">
        <f t="shared" si="14"/>
        <v>1082.5540165172447</v>
      </c>
      <c r="EJ34" s="9">
        <f t="shared" si="14"/>
        <v>1136.6817173431068</v>
      </c>
      <c r="EK34" s="9">
        <f t="shared" ref="EK34:GV34" si="15">2*1.05^(EK33-$J$33)</f>
        <v>1193.5158032102622</v>
      </c>
      <c r="EL34" s="9">
        <f t="shared" si="15"/>
        <v>1253.1915933707753</v>
      </c>
      <c r="EM34" s="9">
        <f t="shared" si="15"/>
        <v>1315.8511730393143</v>
      </c>
      <c r="EN34" s="9">
        <f t="shared" si="15"/>
        <v>1381.6437316912798</v>
      </c>
      <c r="EO34" s="9">
        <f t="shared" si="15"/>
        <v>1450.7259182758439</v>
      </c>
      <c r="EP34" s="9">
        <f t="shared" si="15"/>
        <v>1523.2622141896361</v>
      </c>
      <c r="EQ34" s="9">
        <f t="shared" si="15"/>
        <v>1599.4253248991179</v>
      </c>
      <c r="ER34" s="9">
        <f t="shared" si="15"/>
        <v>1679.3965911440739</v>
      </c>
      <c r="ES34" s="9">
        <f t="shared" si="15"/>
        <v>1763.3664207012775</v>
      </c>
      <c r="ET34" s="9">
        <f t="shared" si="15"/>
        <v>1851.5347417363412</v>
      </c>
      <c r="EU34" s="9">
        <f t="shared" si="15"/>
        <v>1944.1114788231587</v>
      </c>
      <c r="EV34" s="9">
        <f t="shared" si="15"/>
        <v>2041.317052764316</v>
      </c>
      <c r="EW34" s="9">
        <f t="shared" si="15"/>
        <v>2143.3829054025327</v>
      </c>
      <c r="EX34" s="9">
        <f t="shared" si="15"/>
        <v>2250.5520506726589</v>
      </c>
      <c r="EY34" s="9">
        <f t="shared" si="15"/>
        <v>2363.0796532062923</v>
      </c>
      <c r="EZ34" s="9">
        <f t="shared" si="15"/>
        <v>2481.2336358666066</v>
      </c>
      <c r="FA34" s="9">
        <f t="shared" si="15"/>
        <v>2605.2953176599372</v>
      </c>
      <c r="FB34" s="9">
        <f t="shared" si="15"/>
        <v>2735.5600835429341</v>
      </c>
      <c r="FC34" s="9">
        <f t="shared" si="15"/>
        <v>2872.3380877200807</v>
      </c>
      <c r="FD34" s="9">
        <f t="shared" si="15"/>
        <v>3015.9549921060843</v>
      </c>
      <c r="FE34" s="9">
        <f t="shared" si="15"/>
        <v>3166.7527417113893</v>
      </c>
      <c r="FF34" s="9">
        <f t="shared" si="15"/>
        <v>3325.0903787969582</v>
      </c>
      <c r="FG34" s="9">
        <f t="shared" si="15"/>
        <v>3491.3448977368062</v>
      </c>
      <c r="FH34" s="9">
        <f t="shared" si="15"/>
        <v>3665.9121426236466</v>
      </c>
      <c r="FI34" s="9">
        <f t="shared" si="15"/>
        <v>3849.2077497548294</v>
      </c>
      <c r="FJ34" s="9">
        <f t="shared" si="15"/>
        <v>4041.6681372425705</v>
      </c>
      <c r="FK34" s="9">
        <f t="shared" si="15"/>
        <v>4243.7515441046999</v>
      </c>
      <c r="FL34" s="9">
        <f t="shared" si="15"/>
        <v>4455.9391213099334</v>
      </c>
      <c r="FM34" s="9">
        <f t="shared" si="15"/>
        <v>4678.7360773754317</v>
      </c>
      <c r="FN34" s="9">
        <f t="shared" si="15"/>
        <v>4912.6728812442025</v>
      </c>
      <c r="FO34" s="9">
        <f t="shared" si="15"/>
        <v>5158.3065253064133</v>
      </c>
      <c r="FP34" s="9">
        <f t="shared" si="15"/>
        <v>5416.2218515717332</v>
      </c>
      <c r="FQ34" s="9">
        <f t="shared" si="15"/>
        <v>5687.0329441503209</v>
      </c>
      <c r="FR34" s="9">
        <f t="shared" si="15"/>
        <v>5971.3845913578361</v>
      </c>
      <c r="FS34" s="9">
        <f t="shared" si="15"/>
        <v>6269.9538209257289</v>
      </c>
      <c r="FT34" s="9">
        <f t="shared" si="15"/>
        <v>6583.4515119720136</v>
      </c>
      <c r="FU34" s="9">
        <f t="shared" si="15"/>
        <v>6912.6240875706162</v>
      </c>
      <c r="FV34" s="9">
        <f t="shared" si="15"/>
        <v>7258.2552919491454</v>
      </c>
      <c r="FW34" s="9">
        <f t="shared" si="15"/>
        <v>7621.168056546604</v>
      </c>
      <c r="FX34" s="9">
        <f t="shared" si="15"/>
        <v>8002.2264593739337</v>
      </c>
      <c r="FY34" s="9">
        <f t="shared" si="15"/>
        <v>8402.3377823426308</v>
      </c>
      <c r="FZ34" s="9">
        <f t="shared" si="15"/>
        <v>8822.4546714597618</v>
      </c>
      <c r="GA34" s="9">
        <f t="shared" si="15"/>
        <v>9263.5774050327527</v>
      </c>
      <c r="GB34" s="9">
        <f t="shared" si="15"/>
        <v>9726.7562752843878</v>
      </c>
      <c r="GC34" s="9">
        <f t="shared" si="15"/>
        <v>10213.094089048609</v>
      </c>
      <c r="GD34" s="9">
        <f t="shared" si="15"/>
        <v>10723.748793501039</v>
      </c>
      <c r="GE34" s="9">
        <f t="shared" si="15"/>
        <v>11259.936233176093</v>
      </c>
      <c r="GF34" s="9">
        <f t="shared" si="15"/>
        <v>11822.933044834897</v>
      </c>
      <c r="GG34" s="9">
        <f t="shared" si="15"/>
        <v>12414.079697076642</v>
      </c>
      <c r="GH34" s="9">
        <f t="shared" si="15"/>
        <v>13034.783681930474</v>
      </c>
      <c r="GI34" s="9">
        <f t="shared" si="15"/>
        <v>13686.522866026997</v>
      </c>
      <c r="GJ34" s="9">
        <f t="shared" si="15"/>
        <v>14370.849009328345</v>
      </c>
      <c r="GK34" s="9">
        <f t="shared" si="15"/>
        <v>15089.391459794766</v>
      </c>
      <c r="GL34" s="9">
        <f t="shared" si="15"/>
        <v>15843.861032784502</v>
      </c>
      <c r="GM34" s="9">
        <f t="shared" si="15"/>
        <v>16636.054084423729</v>
      </c>
      <c r="GN34" s="9">
        <f t="shared" si="15"/>
        <v>17467.856788644916</v>
      </c>
      <c r="GO34" s="9">
        <f t="shared" si="15"/>
        <v>18341.249628077163</v>
      </c>
      <c r="GP34" s="9">
        <f t="shared" si="15"/>
        <v>19258.312109481019</v>
      </c>
      <c r="GQ34" s="9">
        <f t="shared" si="15"/>
        <v>20221.227714955072</v>
      </c>
      <c r="GR34" s="9">
        <f t="shared" si="15"/>
        <v>21232.289100702819</v>
      </c>
      <c r="GS34" s="9">
        <f t="shared" si="15"/>
        <v>22293.903555737968</v>
      </c>
      <c r="GT34" s="9">
        <f t="shared" si="15"/>
        <v>23408.598733524865</v>
      </c>
      <c r="GU34" s="9">
        <f t="shared" si="15"/>
        <v>24579.028670201111</v>
      </c>
      <c r="GV34" s="9">
        <f t="shared" si="15"/>
        <v>25807.980103711165</v>
      </c>
      <c r="GW34" s="9">
        <f t="shared" ref="GW34:JH34" si="16">2*1.05^(GW33-$J$33)</f>
        <v>27098.379108896726</v>
      </c>
      <c r="GX34" s="9">
        <f t="shared" si="16"/>
        <v>28453.298064341561</v>
      </c>
      <c r="GY34" s="9">
        <f t="shared" si="16"/>
        <v>29875.96296755864</v>
      </c>
      <c r="GZ34" s="9">
        <f t="shared" si="16"/>
        <v>31369.76111593657</v>
      </c>
      <c r="HA34" s="9">
        <f t="shared" si="16"/>
        <v>32938.249171733405</v>
      </c>
      <c r="HB34" s="9">
        <f t="shared" si="16"/>
        <v>34585.161630320072</v>
      </c>
      <c r="HC34" s="9">
        <f t="shared" si="16"/>
        <v>36314.419711836075</v>
      </c>
      <c r="HD34" s="9">
        <f t="shared" si="16"/>
        <v>38130.140697427873</v>
      </c>
      <c r="HE34" s="9">
        <f t="shared" si="16"/>
        <v>40036.647732299272</v>
      </c>
      <c r="HF34" s="9">
        <f t="shared" si="16"/>
        <v>42038.480118914231</v>
      </c>
      <c r="HG34" s="9">
        <f t="shared" si="16"/>
        <v>44140.404124859953</v>
      </c>
      <c r="HH34" s="9">
        <f t="shared" si="16"/>
        <v>46347.424331102935</v>
      </c>
      <c r="HI34" s="9">
        <f t="shared" si="16"/>
        <v>48664.795547658097</v>
      </c>
      <c r="HJ34" s="9">
        <f t="shared" si="16"/>
        <v>51098.035325041004</v>
      </c>
      <c r="HK34" s="9">
        <f t="shared" si="16"/>
        <v>53652.937091293061</v>
      </c>
      <c r="HL34" s="9">
        <f t="shared" si="16"/>
        <v>56335.58394585771</v>
      </c>
      <c r="HM34" s="9">
        <f t="shared" si="16"/>
        <v>59152.363143150593</v>
      </c>
      <c r="HN34" s="9">
        <f t="shared" si="16"/>
        <v>62109.981300308122</v>
      </c>
      <c r="HO34" s="9">
        <f t="shared" si="16"/>
        <v>65215.480365323529</v>
      </c>
      <c r="HP34" s="9">
        <f t="shared" si="16"/>
        <v>68476.254383589694</v>
      </c>
      <c r="HQ34" s="9">
        <f t="shared" si="16"/>
        <v>71900.067102769201</v>
      </c>
      <c r="HR34" s="9">
        <f t="shared" si="16"/>
        <v>75495.070457907641</v>
      </c>
      <c r="HS34" s="9">
        <f t="shared" si="16"/>
        <v>79269.823980803034</v>
      </c>
      <c r="HT34" s="9">
        <f t="shared" si="16"/>
        <v>83233.315179843179</v>
      </c>
      <c r="HU34" s="9">
        <f t="shared" si="16"/>
        <v>87394.980938835361</v>
      </c>
      <c r="HV34" s="9">
        <f t="shared" si="16"/>
        <v>91764.729985777114</v>
      </c>
      <c r="HW34" s="9">
        <f t="shared" si="16"/>
        <v>96352.96648506599</v>
      </c>
      <c r="HX34" s="9">
        <f t="shared" si="16"/>
        <v>101170.61480931925</v>
      </c>
      <c r="HY34" s="9">
        <f t="shared" si="16"/>
        <v>106229.14554978526</v>
      </c>
      <c r="HZ34" s="9">
        <f t="shared" si="16"/>
        <v>111540.6028272745</v>
      </c>
      <c r="IA34" s="9">
        <f t="shared" si="16"/>
        <v>117117.63296863824</v>
      </c>
      <c r="IB34" s="9">
        <f t="shared" si="16"/>
        <v>122973.51461707015</v>
      </c>
      <c r="IC34" s="9">
        <f t="shared" si="16"/>
        <v>129122.19034792368</v>
      </c>
      <c r="ID34" s="9">
        <f t="shared" si="16"/>
        <v>135578.29986531983</v>
      </c>
      <c r="IE34" s="9">
        <f t="shared" si="16"/>
        <v>142357.21485858582</v>
      </c>
      <c r="IF34" s="9">
        <f t="shared" si="16"/>
        <v>149475.0756015151</v>
      </c>
      <c r="IG34" s="9">
        <f t="shared" si="16"/>
        <v>156948.82938159088</v>
      </c>
      <c r="IH34" s="9">
        <f t="shared" si="16"/>
        <v>164796.27085067041</v>
      </c>
      <c r="II34" s="9">
        <f t="shared" si="16"/>
        <v>173036.08439320396</v>
      </c>
      <c r="IJ34" s="9">
        <f t="shared" si="16"/>
        <v>181687.88861286416</v>
      </c>
      <c r="IK34" s="9">
        <f t="shared" si="16"/>
        <v>190772.28304350737</v>
      </c>
      <c r="IL34" s="9">
        <f t="shared" si="16"/>
        <v>200310.89719568272</v>
      </c>
      <c r="IM34" s="9">
        <f t="shared" si="16"/>
        <v>210326.44205546691</v>
      </c>
      <c r="IN34" s="9">
        <f t="shared" si="16"/>
        <v>220842.76415824017</v>
      </c>
      <c r="IO34" s="9">
        <f t="shared" si="16"/>
        <v>231884.90236615227</v>
      </c>
      <c r="IP34" s="9">
        <f t="shared" si="16"/>
        <v>243479.14748445989</v>
      </c>
      <c r="IQ34" s="9">
        <f t="shared" si="16"/>
        <v>255653.1048586829</v>
      </c>
      <c r="IR34" s="9">
        <f t="shared" si="16"/>
        <v>268435.76010161702</v>
      </c>
      <c r="IS34" s="9">
        <f t="shared" si="16"/>
        <v>281857.54810669785</v>
      </c>
      <c r="IT34" s="9">
        <f t="shared" si="16"/>
        <v>295950.42551203282</v>
      </c>
      <c r="IU34" s="9">
        <f t="shared" si="16"/>
        <v>310747.94678763434</v>
      </c>
      <c r="IV34" s="9">
        <f t="shared" si="16"/>
        <v>326285.34412701603</v>
      </c>
      <c r="IW34" s="9">
        <f t="shared" si="16"/>
        <v>342599.61133336695</v>
      </c>
      <c r="IX34" s="9">
        <f t="shared" si="16"/>
        <v>359729.59190003527</v>
      </c>
      <c r="IY34" s="9">
        <f t="shared" si="16"/>
        <v>377716.07149503706</v>
      </c>
      <c r="IZ34" s="9">
        <f t="shared" si="16"/>
        <v>396601.87506978895</v>
      </c>
      <c r="JA34" s="9">
        <f t="shared" si="16"/>
        <v>416431.96882327838</v>
      </c>
      <c r="JB34" s="9">
        <f t="shared" si="16"/>
        <v>437253.56726444227</v>
      </c>
      <c r="JC34" s="9">
        <f t="shared" si="16"/>
        <v>459116.24562766444</v>
      </c>
      <c r="JD34" s="9">
        <f t="shared" si="16"/>
        <v>482072.05790904746</v>
      </c>
      <c r="JE34" s="9">
        <f t="shared" si="16"/>
        <v>506175.66080450005</v>
      </c>
      <c r="JF34" s="9">
        <f t="shared" si="16"/>
        <v>531484.44384472503</v>
      </c>
      <c r="JG34" s="9">
        <f t="shared" si="16"/>
        <v>558058.66603696125</v>
      </c>
      <c r="JH34" s="9">
        <f t="shared" si="16"/>
        <v>585961.59933880938</v>
      </c>
      <c r="JI34" s="9">
        <f t="shared" ref="JI34:LT34" si="17">2*1.05^(JI33-$J$33)</f>
        <v>615259.67930574983</v>
      </c>
      <c r="JJ34" s="9">
        <f t="shared" si="17"/>
        <v>646022.66327103728</v>
      </c>
      <c r="JK34" s="9">
        <f t="shared" si="17"/>
        <v>678323.7964345892</v>
      </c>
      <c r="JL34" s="9">
        <f t="shared" si="17"/>
        <v>712239.98625631863</v>
      </c>
      <c r="JM34" s="9">
        <f t="shared" si="17"/>
        <v>747851.9855691347</v>
      </c>
      <c r="JN34" s="9">
        <f t="shared" si="17"/>
        <v>785244.58484759135</v>
      </c>
      <c r="JO34" s="9">
        <f t="shared" si="17"/>
        <v>824506.8140899709</v>
      </c>
      <c r="JP34" s="9">
        <f t="shared" si="17"/>
        <v>865732.15479446948</v>
      </c>
      <c r="JQ34" s="9">
        <f t="shared" si="17"/>
        <v>909018.762534193</v>
      </c>
      <c r="JR34" s="9">
        <f t="shared" si="17"/>
        <v>954469.70066090254</v>
      </c>
      <c r="JS34" s="9">
        <f t="shared" si="17"/>
        <v>1002193.1856939478</v>
      </c>
      <c r="JT34" s="9">
        <f t="shared" si="17"/>
        <v>1052302.844978645</v>
      </c>
      <c r="JU34" s="9">
        <f t="shared" si="17"/>
        <v>1104917.9872275775</v>
      </c>
      <c r="JV34" s="9">
        <f t="shared" si="17"/>
        <v>1160163.8865889565</v>
      </c>
      <c r="JW34" s="9">
        <f t="shared" si="17"/>
        <v>1218172.0809184043</v>
      </c>
      <c r="JX34" s="9">
        <f t="shared" si="17"/>
        <v>1279080.6849643246</v>
      </c>
      <c r="JY34" s="9">
        <f t="shared" si="17"/>
        <v>1343034.7192125407</v>
      </c>
      <c r="JZ34" s="9">
        <f t="shared" si="17"/>
        <v>1410186.4551731676</v>
      </c>
      <c r="KA34" s="9">
        <f t="shared" si="17"/>
        <v>1480695.7779318262</v>
      </c>
      <c r="KB34" s="9">
        <f t="shared" si="17"/>
        <v>1554730.5668284174</v>
      </c>
      <c r="KC34" s="9">
        <f t="shared" si="17"/>
        <v>1632467.0951698385</v>
      </c>
      <c r="KD34" s="9">
        <f t="shared" si="17"/>
        <v>1714090.4499283303</v>
      </c>
      <c r="KE34" s="9">
        <f t="shared" si="17"/>
        <v>1799794.9724247467</v>
      </c>
      <c r="KF34" s="9">
        <f t="shared" si="17"/>
        <v>1889784.7210459842</v>
      </c>
      <c r="KG34" s="9">
        <f t="shared" si="17"/>
        <v>1984273.9570982836</v>
      </c>
      <c r="KH34" s="9">
        <f t="shared" si="17"/>
        <v>2083487.6549531973</v>
      </c>
      <c r="KI34" s="9">
        <f t="shared" si="17"/>
        <v>2187662.0377008575</v>
      </c>
      <c r="KJ34" s="9">
        <f t="shared" si="17"/>
        <v>2297045.1395858997</v>
      </c>
      <c r="KK34" s="9">
        <f t="shared" si="17"/>
        <v>2411897.3965651956</v>
      </c>
      <c r="KL34" s="9">
        <f t="shared" si="17"/>
        <v>2532492.2663934552</v>
      </c>
      <c r="KM34" s="9">
        <f t="shared" si="17"/>
        <v>2659116.8797131283</v>
      </c>
      <c r="KN34" s="9">
        <f t="shared" si="17"/>
        <v>2792072.7236987846</v>
      </c>
      <c r="KO34" s="9">
        <f t="shared" si="17"/>
        <v>2931676.3598837242</v>
      </c>
      <c r="KP34" s="9">
        <f t="shared" si="17"/>
        <v>3078260.17787791</v>
      </c>
      <c r="KQ34" s="9">
        <f t="shared" si="17"/>
        <v>3232173.1867718059</v>
      </c>
      <c r="KR34" s="9">
        <f t="shared" si="17"/>
        <v>3393781.8461103956</v>
      </c>
      <c r="KS34" s="9">
        <f t="shared" si="17"/>
        <v>3563470.9384159157</v>
      </c>
      <c r="KT34" s="9">
        <f t="shared" si="17"/>
        <v>3741644.4853367112</v>
      </c>
      <c r="KU34" s="9">
        <f t="shared" si="17"/>
        <v>3928726.7096035471</v>
      </c>
      <c r="KV34" s="9">
        <f t="shared" si="17"/>
        <v>4125163.0450837244</v>
      </c>
      <c r="KW34" s="9">
        <f t="shared" si="17"/>
        <v>4331421.1973379115</v>
      </c>
      <c r="KX34" s="9">
        <f t="shared" si="17"/>
        <v>4547992.2572048064</v>
      </c>
      <c r="KY34" s="9">
        <f t="shared" si="17"/>
        <v>4775391.8700650474</v>
      </c>
      <c r="KZ34" s="9">
        <f t="shared" si="17"/>
        <v>5014161.4635682981</v>
      </c>
      <c r="LA34" s="9">
        <f t="shared" si="17"/>
        <v>5264869.5367467152</v>
      </c>
      <c r="LB34" s="9">
        <f t="shared" si="17"/>
        <v>5528113.0135840503</v>
      </c>
      <c r="LC34" s="9">
        <f t="shared" si="17"/>
        <v>5804518.6642632531</v>
      </c>
      <c r="LD34" s="9">
        <f t="shared" si="17"/>
        <v>6094744.5974764163</v>
      </c>
      <c r="LE34" s="9">
        <f t="shared" si="17"/>
        <v>6399481.8273502365</v>
      </c>
      <c r="LF34" s="9">
        <f t="shared" si="17"/>
        <v>6719455.9187177485</v>
      </c>
      <c r="LG34" s="9">
        <f t="shared" si="17"/>
        <v>7055428.7146536354</v>
      </c>
      <c r="LH34" s="9">
        <f t="shared" si="17"/>
        <v>7408200.1503863167</v>
      </c>
      <c r="LI34" s="9">
        <f t="shared" si="17"/>
        <v>7778610.1579056345</v>
      </c>
      <c r="LJ34" s="9">
        <f t="shared" si="17"/>
        <v>8167540.6658009151</v>
      </c>
      <c r="LK34" s="9">
        <f t="shared" si="17"/>
        <v>8575917.6990909614</v>
      </c>
      <c r="LL34" s="9">
        <f t="shared" si="17"/>
        <v>9004713.5840455107</v>
      </c>
      <c r="LM34" s="9">
        <f t="shared" si="17"/>
        <v>9454949.2632477861</v>
      </c>
      <c r="LN34" s="9">
        <f t="shared" si="17"/>
        <v>9927696.7264101729</v>
      </c>
      <c r="LO34" s="9">
        <f t="shared" si="17"/>
        <v>10424081.562730685</v>
      </c>
      <c r="LP34" s="9">
        <f t="shared" si="17"/>
        <v>10945285.640867215</v>
      </c>
      <c r="LQ34" s="9">
        <f t="shared" si="17"/>
        <v>11492549.92291058</v>
      </c>
      <c r="LR34" s="9">
        <f t="shared" si="17"/>
        <v>12067177.419056108</v>
      </c>
      <c r="LS34" s="9">
        <f t="shared" si="17"/>
        <v>12670536.290008916</v>
      </c>
      <c r="LT34" s="9">
        <f t="shared" si="17"/>
        <v>13304063.104509361</v>
      </c>
      <c r="LU34" s="9">
        <f t="shared" ref="LU34:OF34" si="18">2*1.05^(LU33-$J$33)</f>
        <v>13969266.25973483</v>
      </c>
      <c r="LV34" s="9">
        <f t="shared" si="18"/>
        <v>14667729.572721569</v>
      </c>
      <c r="LW34" s="9">
        <f t="shared" si="18"/>
        <v>15401116.051357649</v>
      </c>
      <c r="LX34" s="9">
        <f t="shared" si="18"/>
        <v>16171171.85392553</v>
      </c>
      <c r="LY34" s="9">
        <f t="shared" si="18"/>
        <v>16979730.446621809</v>
      </c>
      <c r="LZ34" s="9">
        <f t="shared" si="18"/>
        <v>17828716.968952898</v>
      </c>
      <c r="MA34" s="9">
        <f t="shared" si="18"/>
        <v>18720152.817400541</v>
      </c>
      <c r="MB34" s="9">
        <f t="shared" si="18"/>
        <v>19656160.458270568</v>
      </c>
      <c r="MC34" s="9">
        <f t="shared" si="18"/>
        <v>20638968.481184099</v>
      </c>
      <c r="MD34" s="9">
        <f t="shared" si="18"/>
        <v>21670916.9052433</v>
      </c>
      <c r="ME34" s="9">
        <f t="shared" si="18"/>
        <v>22754462.750505473</v>
      </c>
      <c r="MF34" s="9">
        <f t="shared" si="18"/>
        <v>23892185.888030738</v>
      </c>
      <c r="MG34" s="9">
        <f t="shared" si="18"/>
        <v>25086795.182432283</v>
      </c>
      <c r="MH34" s="9">
        <f t="shared" si="18"/>
        <v>26341134.941553898</v>
      </c>
      <c r="MI34" s="9">
        <f t="shared" si="18"/>
        <v>27658191.688631594</v>
      </c>
      <c r="MJ34" s="9">
        <f t="shared" si="18"/>
        <v>29041101.273063175</v>
      </c>
      <c r="MK34" s="9">
        <f t="shared" si="18"/>
        <v>30493156.336716332</v>
      </c>
      <c r="ML34" s="9">
        <f t="shared" si="18"/>
        <v>32017814.153552148</v>
      </c>
      <c r="MM34" s="9">
        <f t="shared" si="18"/>
        <v>33618704.861229755</v>
      </c>
      <c r="MN34" s="9">
        <f t="shared" si="18"/>
        <v>35299640.104291238</v>
      </c>
      <c r="MO34" s="9">
        <f t="shared" si="18"/>
        <v>37064622.10950581</v>
      </c>
      <c r="MP34" s="9">
        <f t="shared" si="18"/>
        <v>38917853.214981094</v>
      </c>
      <c r="MQ34" s="9">
        <f t="shared" si="18"/>
        <v>40863745.875730149</v>
      </c>
      <c r="MR34" s="9">
        <f t="shared" si="18"/>
        <v>42906933.16951666</v>
      </c>
      <c r="MS34" s="9">
        <f t="shared" si="18"/>
        <v>45052279.827992499</v>
      </c>
      <c r="MT34" s="9">
        <f t="shared" si="18"/>
        <v>47304893.819392115</v>
      </c>
      <c r="MU34" s="9">
        <f t="shared" si="18"/>
        <v>49670138.510361731</v>
      </c>
      <c r="MV34" s="9">
        <f t="shared" si="18"/>
        <v>52153645.435879797</v>
      </c>
      <c r="MW34" s="9">
        <f t="shared" si="18"/>
        <v>54761327.70767381</v>
      </c>
      <c r="MX34" s="9">
        <f t="shared" si="18"/>
        <v>57499394.093057498</v>
      </c>
      <c r="MY34" s="9">
        <f t="shared" si="18"/>
        <v>60374363.797710374</v>
      </c>
      <c r="MZ34" s="9">
        <f t="shared" si="18"/>
        <v>63393081.987595893</v>
      </c>
      <c r="NA34" s="9">
        <f t="shared" si="18"/>
        <v>66562736.086975694</v>
      </c>
      <c r="NB34" s="9">
        <f t="shared" si="18"/>
        <v>69890872.891324461</v>
      </c>
      <c r="NC34" s="9">
        <f t="shared" si="18"/>
        <v>73385416.535890698</v>
      </c>
      <c r="ND34" s="9">
        <f t="shared" si="18"/>
        <v>77054687.362685218</v>
      </c>
      <c r="NE34" s="9">
        <f t="shared" si="18"/>
        <v>80907421.730819494</v>
      </c>
      <c r="NF34" s="9">
        <f t="shared" si="18"/>
        <v>84952792.817360461</v>
      </c>
      <c r="NG34" s="9">
        <f t="shared" si="18"/>
        <v>89200432.458228484</v>
      </c>
      <c r="NH34" s="9">
        <f t="shared" si="18"/>
        <v>93660454.081139922</v>
      </c>
      <c r="NI34" s="9">
        <f t="shared" si="18"/>
        <v>98343476.78519693</v>
      </c>
      <c r="NJ34" s="9">
        <f t="shared" si="18"/>
        <v>103260650.62445675</v>
      </c>
      <c r="NK34" s="9">
        <f t="shared" si="18"/>
        <v>108423683.15567961</v>
      </c>
      <c r="NL34" s="9">
        <f t="shared" si="18"/>
        <v>113844867.31346357</v>
      </c>
      <c r="NM34" s="9">
        <f t="shared" si="18"/>
        <v>119537110.67913678</v>
      </c>
      <c r="NN34" s="9">
        <f t="shared" si="18"/>
        <v>125513966.21309362</v>
      </c>
      <c r="NO34" s="9">
        <f t="shared" si="18"/>
        <v>131789664.52374831</v>
      </c>
      <c r="NP34" s="9">
        <f t="shared" si="18"/>
        <v>138379147.74993575</v>
      </c>
      <c r="NQ34" s="9">
        <f t="shared" si="18"/>
        <v>145298105.13743252</v>
      </c>
      <c r="NR34" s="9">
        <f t="shared" si="18"/>
        <v>152563010.39430416</v>
      </c>
      <c r="NS34" s="9">
        <f t="shared" si="18"/>
        <v>160191160.91401932</v>
      </c>
      <c r="NT34" s="9">
        <f t="shared" si="18"/>
        <v>168200718.95972028</v>
      </c>
      <c r="NU34" s="9">
        <f t="shared" si="18"/>
        <v>176610754.90770632</v>
      </c>
      <c r="NV34" s="9">
        <f t="shared" si="18"/>
        <v>185441292.65309164</v>
      </c>
      <c r="NW34" s="9">
        <f t="shared" si="18"/>
        <v>194713357.28574622</v>
      </c>
      <c r="NX34" s="9">
        <f t="shared" si="18"/>
        <v>204449025.15003356</v>
      </c>
      <c r="NY34" s="9">
        <f t="shared" si="18"/>
        <v>214671476.40753525</v>
      </c>
      <c r="NZ34" s="9">
        <f t="shared" si="18"/>
        <v>225405050.22791198</v>
      </c>
      <c r="OA34" s="9">
        <f t="shared" si="18"/>
        <v>236675302.73930761</v>
      </c>
      <c r="OB34" s="9">
        <f t="shared" si="18"/>
        <v>248509067.87627289</v>
      </c>
      <c r="OC34" s="9">
        <f t="shared" si="18"/>
        <v>260934521.27008665</v>
      </c>
      <c r="OD34" s="9">
        <f t="shared" si="18"/>
        <v>273981247.33359098</v>
      </c>
      <c r="OE34" s="9">
        <f t="shared" si="18"/>
        <v>287680309.70027053</v>
      </c>
      <c r="OF34" s="9">
        <f t="shared" si="18"/>
        <v>302064325.18528402</v>
      </c>
      <c r="OG34" s="9">
        <f t="shared" ref="OG34:QR34" si="19">2*1.05^(OG33-$J$33)</f>
        <v>317167541.44454825</v>
      </c>
      <c r="OH34" s="9">
        <f t="shared" si="19"/>
        <v>333025918.51677567</v>
      </c>
      <c r="OI34" s="9">
        <f t="shared" si="19"/>
        <v>349677214.4426145</v>
      </c>
      <c r="OJ34" s="9">
        <f t="shared" si="19"/>
        <v>367161075.16474515</v>
      </c>
      <c r="OK34" s="9">
        <f t="shared" si="19"/>
        <v>385519128.92298245</v>
      </c>
      <c r="OL34" s="9">
        <f t="shared" si="19"/>
        <v>404795085.36913157</v>
      </c>
      <c r="OM34" s="9">
        <f t="shared" si="19"/>
        <v>425034839.63758814</v>
      </c>
      <c r="ON34" s="9">
        <f t="shared" si="19"/>
        <v>446286581.61946762</v>
      </c>
      <c r="OO34" s="9">
        <f t="shared" si="19"/>
        <v>468600910.70044094</v>
      </c>
      <c r="OP34" s="9">
        <f t="shared" si="19"/>
        <v>492030956.23546296</v>
      </c>
      <c r="OQ34" s="9">
        <f t="shared" si="19"/>
        <v>516632504.0472362</v>
      </c>
      <c r="OR34" s="9">
        <f t="shared" si="19"/>
        <v>542464129.24959791</v>
      </c>
      <c r="OS34" s="9">
        <f t="shared" si="19"/>
        <v>569587335.71207798</v>
      </c>
      <c r="OT34" s="9">
        <f t="shared" si="19"/>
        <v>598066702.49768174</v>
      </c>
      <c r="OU34" s="9">
        <f t="shared" si="19"/>
        <v>627970037.62256598</v>
      </c>
      <c r="OV34" s="9">
        <f t="shared" si="19"/>
        <v>659368539.50369418</v>
      </c>
      <c r="OW34" s="9">
        <f t="shared" si="19"/>
        <v>692336966.47887897</v>
      </c>
      <c r="OX34" s="9">
        <f t="shared" si="19"/>
        <v>726953814.80282295</v>
      </c>
      <c r="OY34" s="9">
        <f t="shared" si="19"/>
        <v>763301505.5429641</v>
      </c>
      <c r="OZ34" s="9">
        <f t="shared" si="19"/>
        <v>801466580.82011211</v>
      </c>
      <c r="PA34" s="9">
        <f t="shared" si="19"/>
        <v>841539909.86111796</v>
      </c>
      <c r="PB34" s="9">
        <f t="shared" si="19"/>
        <v>883616905.35417366</v>
      </c>
      <c r="PC34" s="9">
        <f t="shared" si="19"/>
        <v>927797750.62188244</v>
      </c>
      <c r="PD34" s="9">
        <f t="shared" si="19"/>
        <v>974187638.15297651</v>
      </c>
      <c r="PE34" s="9">
        <f t="shared" si="19"/>
        <v>1022897020.0606256</v>
      </c>
      <c r="PF34" s="9">
        <f t="shared" si="19"/>
        <v>1074041871.0636568</v>
      </c>
      <c r="PG34" s="9">
        <f t="shared" si="19"/>
        <v>1127743964.6168396</v>
      </c>
      <c r="PH34" s="9">
        <f t="shared" si="19"/>
        <v>1184131162.8476813</v>
      </c>
      <c r="PI34" s="9">
        <f t="shared" si="19"/>
        <v>1243337720.9900658</v>
      </c>
      <c r="PJ34" s="9">
        <f t="shared" si="19"/>
        <v>1305504607.0395689</v>
      </c>
      <c r="PK34" s="9">
        <f t="shared" si="19"/>
        <v>1370779837.3915474</v>
      </c>
      <c r="PL34" s="9">
        <f t="shared" si="19"/>
        <v>1439318829.2611246</v>
      </c>
      <c r="PM34" s="9">
        <f t="shared" si="19"/>
        <v>1511284770.7241812</v>
      </c>
      <c r="PN34" s="9">
        <f t="shared" si="19"/>
        <v>1586849009.26039</v>
      </c>
      <c r="PO34" s="9">
        <f t="shared" si="19"/>
        <v>1666191459.7234099</v>
      </c>
      <c r="PP34" s="9">
        <f t="shared" si="19"/>
        <v>1749501032.7095799</v>
      </c>
      <c r="PQ34" s="9">
        <f t="shared" si="19"/>
        <v>1836976084.3450594</v>
      </c>
      <c r="PR34" s="9">
        <f t="shared" si="19"/>
        <v>1928824888.5623119</v>
      </c>
      <c r="PS34" s="9">
        <f t="shared" si="19"/>
        <v>2025266132.990428</v>
      </c>
      <c r="PT34" s="9">
        <f t="shared" si="19"/>
        <v>2126529439.6399491</v>
      </c>
      <c r="PU34" s="9">
        <f t="shared" si="19"/>
        <v>2232855911.6219468</v>
      </c>
      <c r="PV34" s="9">
        <f t="shared" si="19"/>
        <v>2344498707.2030439</v>
      </c>
      <c r="PW34" s="9">
        <f t="shared" si="19"/>
        <v>2461723642.5631967</v>
      </c>
      <c r="PX34" s="9">
        <f t="shared" si="19"/>
        <v>2584809824.6913562</v>
      </c>
      <c r="PY34" s="9">
        <f t="shared" si="19"/>
        <v>2714050315.9259243</v>
      </c>
      <c r="PZ34" s="9">
        <f t="shared" si="19"/>
        <v>2849752831.7222204</v>
      </c>
      <c r="QA34" s="9">
        <f t="shared" si="19"/>
        <v>2992240473.308332</v>
      </c>
      <c r="QB34" s="9">
        <f t="shared" si="19"/>
        <v>3141852496.9737487</v>
      </c>
      <c r="QC34" s="9">
        <f t="shared" si="19"/>
        <v>3298945121.8224359</v>
      </c>
      <c r="QD34" s="9">
        <f t="shared" si="19"/>
        <v>3463892377.9135575</v>
      </c>
      <c r="QE34" s="9">
        <f t="shared" si="19"/>
        <v>3637086996.8092351</v>
      </c>
      <c r="QF34" s="9">
        <f t="shared" si="19"/>
        <v>3818941346.6496968</v>
      </c>
      <c r="QG34" s="9">
        <f t="shared" si="19"/>
        <v>4009888413.9821825</v>
      </c>
      <c r="QH34" s="9">
        <f t="shared" si="19"/>
        <v>4210382834.6812906</v>
      </c>
      <c r="QI34" s="9">
        <f t="shared" si="19"/>
        <v>4420901976.4153557</v>
      </c>
      <c r="QJ34" s="9">
        <f t="shared" si="19"/>
        <v>4641947075.236124</v>
      </c>
      <c r="QK34" s="9">
        <f t="shared" si="19"/>
        <v>4874044428.9979305</v>
      </c>
      <c r="QL34" s="9">
        <f t="shared" si="19"/>
        <v>5117746650.4478264</v>
      </c>
      <c r="QM34" s="9">
        <f t="shared" si="19"/>
        <v>5373633982.9702177</v>
      </c>
      <c r="QN34" s="9">
        <f t="shared" si="19"/>
        <v>5642315682.1187277</v>
      </c>
      <c r="QO34" s="9">
        <f t="shared" si="19"/>
        <v>5924431466.2246656</v>
      </c>
      <c r="QP34" s="9">
        <f t="shared" si="19"/>
        <v>6220653039.5358982</v>
      </c>
      <c r="QQ34" s="9">
        <f t="shared" si="19"/>
        <v>6531685691.5126944</v>
      </c>
      <c r="QR34" s="9">
        <f t="shared" si="19"/>
        <v>6858269976.0883284</v>
      </c>
      <c r="QS34" s="9">
        <f t="shared" ref="QS34:TD34" si="20">2*1.05^(QS33-$J$33)</f>
        <v>7201183474.892746</v>
      </c>
      <c r="QT34" s="9">
        <f t="shared" si="20"/>
        <v>7561242648.6373825</v>
      </c>
      <c r="QU34" s="9">
        <f t="shared" si="20"/>
        <v>7939304781.069252</v>
      </c>
      <c r="QV34" s="9">
        <f t="shared" si="20"/>
        <v>8336270020.122714</v>
      </c>
      <c r="QW34" s="9">
        <f t="shared" si="20"/>
        <v>8753083521.1288509</v>
      </c>
      <c r="QX34" s="9">
        <f t="shared" si="20"/>
        <v>9190737697.1852932</v>
      </c>
      <c r="QY34" s="9">
        <f t="shared" si="20"/>
        <v>9650274582.0445576</v>
      </c>
      <c r="QZ34" s="9">
        <f t="shared" si="20"/>
        <v>10132788311.146784</v>
      </c>
      <c r="RA34" s="9">
        <f t="shared" si="20"/>
        <v>10639427726.704124</v>
      </c>
      <c r="RB34" s="9">
        <f t="shared" si="20"/>
        <v>11171399113.03933</v>
      </c>
      <c r="RC34" s="9">
        <f t="shared" si="20"/>
        <v>11729969068.691299</v>
      </c>
      <c r="RD34" s="9">
        <f t="shared" si="20"/>
        <v>12316467522.12586</v>
      </c>
      <c r="RE34" s="9">
        <f t="shared" si="20"/>
        <v>12932290898.232157</v>
      </c>
      <c r="RF34" s="9">
        <f t="shared" si="20"/>
        <v>13578905443.143766</v>
      </c>
      <c r="RG34" s="9">
        <f t="shared" si="20"/>
        <v>14257850715.300955</v>
      </c>
      <c r="RH34" s="9">
        <f t="shared" si="20"/>
        <v>14970743251.066002</v>
      </c>
      <c r="RI34" s="9">
        <f t="shared" si="20"/>
        <v>15719280413.619303</v>
      </c>
      <c r="RJ34" s="9">
        <f t="shared" si="20"/>
        <v>16505244434.300266</v>
      </c>
      <c r="RK34" s="9">
        <f t="shared" si="20"/>
        <v>17330506656.015282</v>
      </c>
      <c r="RL34" s="9">
        <f t="shared" si="20"/>
        <v>18197031988.81604</v>
      </c>
      <c r="RM34" s="9">
        <f t="shared" si="20"/>
        <v>19106883588.256847</v>
      </c>
      <c r="RN34" s="9">
        <f t="shared" si="20"/>
        <v>20062227767.669685</v>
      </c>
      <c r="RO34" s="9">
        <f t="shared" si="20"/>
        <v>21065339156.053173</v>
      </c>
      <c r="RP34" s="9">
        <f t="shared" si="20"/>
        <v>22118606113.855831</v>
      </c>
      <c r="RQ34" s="9">
        <f t="shared" si="20"/>
        <v>23224536419.54863</v>
      </c>
      <c r="RR34" s="9">
        <f t="shared" si="20"/>
        <v>24385763240.526054</v>
      </c>
      <c r="RS34" s="9">
        <f t="shared" si="20"/>
        <v>25605051402.552364</v>
      </c>
      <c r="RT34" s="9">
        <f t="shared" si="20"/>
        <v>26885303972.67997</v>
      </c>
      <c r="RU34" s="9">
        <f t="shared" si="20"/>
        <v>28229569171.313984</v>
      </c>
      <c r="RV34" s="9">
        <f t="shared" si="20"/>
        <v>29641047629.879677</v>
      </c>
      <c r="RW34" s="9">
        <f t="shared" si="20"/>
        <v>31123100011.373665</v>
      </c>
      <c r="RX34" s="9">
        <f t="shared" si="20"/>
        <v>32679255011.942345</v>
      </c>
      <c r="RY34" s="9">
        <f t="shared" si="20"/>
        <v>34313217762.539471</v>
      </c>
      <c r="RZ34" s="9">
        <f t="shared" si="20"/>
        <v>36028878650.666435</v>
      </c>
      <c r="SA34" s="9">
        <f t="shared" si="20"/>
        <v>37830322583.199753</v>
      </c>
      <c r="SB34" s="9">
        <f t="shared" si="20"/>
        <v>39721838712.359741</v>
      </c>
      <c r="SC34" s="9">
        <f t="shared" si="20"/>
        <v>41707930647.977737</v>
      </c>
      <c r="SD34" s="9">
        <f t="shared" si="20"/>
        <v>43793327180.376617</v>
      </c>
      <c r="SE34" s="9">
        <f t="shared" si="20"/>
        <v>45982993539.395454</v>
      </c>
      <c r="SF34" s="9">
        <f t="shared" si="20"/>
        <v>48282143216.365227</v>
      </c>
      <c r="SG34" s="9">
        <f t="shared" si="20"/>
        <v>50696250377.183495</v>
      </c>
      <c r="SH34" s="9">
        <f t="shared" si="20"/>
        <v>53231062896.042656</v>
      </c>
      <c r="SI34" s="9">
        <f t="shared" si="20"/>
        <v>55892616040.844803</v>
      </c>
      <c r="SJ34" s="9">
        <f t="shared" si="20"/>
        <v>58687246842.887024</v>
      </c>
      <c r="SK34" s="9">
        <f t="shared" si="20"/>
        <v>61621609185.031403</v>
      </c>
      <c r="SL34" s="9">
        <f t="shared" si="20"/>
        <v>64702689644.282974</v>
      </c>
      <c r="SM34" s="9">
        <f t="shared" si="20"/>
        <v>67937824126.497124</v>
      </c>
      <c r="SN34" s="9">
        <f t="shared" si="20"/>
        <v>71334715332.821976</v>
      </c>
      <c r="SO34" s="9">
        <f t="shared" si="20"/>
        <v>74901451099.463074</v>
      </c>
      <c r="SP34" s="9">
        <f t="shared" si="20"/>
        <v>78646523654.436249</v>
      </c>
      <c r="SQ34" s="9">
        <f t="shared" si="20"/>
        <v>82578849837.15802</v>
      </c>
      <c r="SR34" s="9">
        <f t="shared" si="20"/>
        <v>86707792329.015915</v>
      </c>
      <c r="SS34" s="9">
        <f t="shared" si="20"/>
        <v>91043181945.466736</v>
      </c>
      <c r="ST34" s="9">
        <f t="shared" si="20"/>
        <v>95595341042.740082</v>
      </c>
      <c r="SU34" s="9">
        <f t="shared" si="20"/>
        <v>100375108094.87709</v>
      </c>
      <c r="SV34" s="9">
        <f t="shared" si="20"/>
        <v>105393863499.62094</v>
      </c>
      <c r="SW34" s="9">
        <f t="shared" si="20"/>
        <v>110663556674.60199</v>
      </c>
      <c r="SX34" s="9">
        <f t="shared" si="20"/>
        <v>116196734508.33208</v>
      </c>
      <c r="SY34" s="9">
        <f t="shared" si="20"/>
        <v>122006571233.7487</v>
      </c>
      <c r="SZ34" s="9">
        <f t="shared" si="20"/>
        <v>128106899795.43608</v>
      </c>
      <c r="TA34" s="9">
        <f t="shared" si="20"/>
        <v>134512244785.20795</v>
      </c>
      <c r="TB34" s="9">
        <f t="shared" si="20"/>
        <v>141237857024.46832</v>
      </c>
      <c r="TC34" s="9">
        <f t="shared" si="20"/>
        <v>148299749875.69174</v>
      </c>
      <c r="TD34" s="9">
        <f t="shared" si="20"/>
        <v>155714737369.47632</v>
      </c>
      <c r="TE34" s="9">
        <f t="shared" ref="TE34:VP34" si="21">2*1.05^(TE33-$J$33)</f>
        <v>163500474237.95016</v>
      </c>
      <c r="TF34" s="9">
        <f t="shared" si="21"/>
        <v>171675497949.84766</v>
      </c>
      <c r="TG34" s="9">
        <f t="shared" si="21"/>
        <v>180259272847.34006</v>
      </c>
      <c r="TH34" s="9">
        <f t="shared" si="21"/>
        <v>189272236489.70703</v>
      </c>
      <c r="TI34" s="9">
        <f t="shared" si="21"/>
        <v>198735848314.19241</v>
      </c>
      <c r="TJ34" s="9">
        <f t="shared" si="21"/>
        <v>208672640729.90201</v>
      </c>
      <c r="TK34" s="9">
        <f t="shared" si="21"/>
        <v>219106272766.39713</v>
      </c>
      <c r="TL34" s="9">
        <f t="shared" si="21"/>
        <v>230061586404.71698</v>
      </c>
      <c r="TM34" s="9">
        <f t="shared" si="21"/>
        <v>241564665724.95285</v>
      </c>
      <c r="TN34" s="9">
        <f t="shared" si="21"/>
        <v>253642899011.20044</v>
      </c>
      <c r="TO34" s="9">
        <f t="shared" si="21"/>
        <v>266325043961.76053</v>
      </c>
      <c r="TP34" s="9">
        <f t="shared" si="21"/>
        <v>279641296159.84851</v>
      </c>
      <c r="TQ34" s="9">
        <f t="shared" si="21"/>
        <v>293623360967.841</v>
      </c>
      <c r="TR34" s="9">
        <f t="shared" si="21"/>
        <v>308304529016.23303</v>
      </c>
      <c r="TS34" s="9">
        <f t="shared" si="21"/>
        <v>323719755467.04474</v>
      </c>
      <c r="TT34" s="9">
        <f t="shared" si="21"/>
        <v>339905743240.39697</v>
      </c>
      <c r="TU34" s="9">
        <f t="shared" si="21"/>
        <v>356901030402.41681</v>
      </c>
      <c r="TV34" s="9">
        <f t="shared" si="21"/>
        <v>374746081922.5376</v>
      </c>
      <c r="TW34" s="9">
        <f t="shared" si="21"/>
        <v>393483386018.66449</v>
      </c>
      <c r="TX34" s="9">
        <f t="shared" si="21"/>
        <v>413157555319.59772</v>
      </c>
      <c r="TY34" s="9">
        <f t="shared" si="21"/>
        <v>433815433085.5777</v>
      </c>
      <c r="TZ34" s="9">
        <f t="shared" si="21"/>
        <v>455506204739.85651</v>
      </c>
      <c r="UA34" s="9">
        <f t="shared" si="21"/>
        <v>478281514976.8493</v>
      </c>
      <c r="UB34" s="9">
        <f t="shared" si="21"/>
        <v>502195590725.69183</v>
      </c>
      <c r="UC34" s="9">
        <f t="shared" si="21"/>
        <v>527305370261.97644</v>
      </c>
      <c r="UD34" s="9">
        <f t="shared" si="21"/>
        <v>553670638775.0752</v>
      </c>
      <c r="UE34" s="9">
        <f t="shared" si="21"/>
        <v>581354170713.8291</v>
      </c>
      <c r="UF34" s="9">
        <f t="shared" si="21"/>
        <v>610421879249.52026</v>
      </c>
      <c r="UG34" s="9">
        <f t="shared" si="21"/>
        <v>640942973211.99658</v>
      </c>
      <c r="UH34" s="9">
        <f t="shared" si="21"/>
        <v>672990121872.59631</v>
      </c>
      <c r="UI34" s="9">
        <f t="shared" si="21"/>
        <v>706639627966.2262</v>
      </c>
      <c r="UJ34" s="9">
        <f t="shared" si="21"/>
        <v>741971609364.53748</v>
      </c>
      <c r="UK34" s="9">
        <f t="shared" si="21"/>
        <v>779070189832.7644</v>
      </c>
      <c r="UL34" s="9">
        <f t="shared" si="21"/>
        <v>818023699324.40259</v>
      </c>
      <c r="UM34" s="9">
        <f t="shared" si="21"/>
        <v>858924884290.6228</v>
      </c>
      <c r="UN34" s="9">
        <f t="shared" si="21"/>
        <v>901871128505.15381</v>
      </c>
      <c r="UO34" s="9">
        <f t="shared" si="21"/>
        <v>946964684930.41162</v>
      </c>
      <c r="UP34" s="9">
        <f t="shared" si="21"/>
        <v>994312919176.93213</v>
      </c>
      <c r="UQ34" s="9">
        <f t="shared" si="21"/>
        <v>1044028565135.7788</v>
      </c>
      <c r="UR34" s="9">
        <f t="shared" si="21"/>
        <v>1096229993392.5677</v>
      </c>
      <c r="US34" s="9">
        <f t="shared" si="21"/>
        <v>1151041493062.1963</v>
      </c>
      <c r="UT34" s="9">
        <f t="shared" si="21"/>
        <v>1208593567715.3059</v>
      </c>
      <c r="UU34" s="9">
        <f t="shared" si="21"/>
        <v>1269023246101.0715</v>
      </c>
      <c r="UV34" s="9">
        <f t="shared" si="21"/>
        <v>1332474408406.1248</v>
      </c>
      <c r="UW34" s="9">
        <f t="shared" si="21"/>
        <v>1399098128826.4314</v>
      </c>
      <c r="UX34" s="9">
        <f t="shared" si="21"/>
        <v>1469053035267.7529</v>
      </c>
      <c r="UY34" s="9">
        <f t="shared" si="21"/>
        <v>1542505687031.1406</v>
      </c>
      <c r="UZ34" s="9">
        <f t="shared" si="21"/>
        <v>1619630971382.6975</v>
      </c>
      <c r="VA34" s="9">
        <f t="shared" si="21"/>
        <v>1700612519951.8325</v>
      </c>
      <c r="VB34" s="9">
        <f t="shared" si="21"/>
        <v>1785643145949.4241</v>
      </c>
      <c r="VC34" s="9">
        <f t="shared" si="21"/>
        <v>1874925303246.895</v>
      </c>
      <c r="VD34" s="9">
        <f t="shared" si="21"/>
        <v>1968671568409.2397</v>
      </c>
      <c r="VE34" s="9">
        <f t="shared" si="21"/>
        <v>2067105146829.7021</v>
      </c>
      <c r="VF34" s="9">
        <f t="shared" si="21"/>
        <v>2170460404171.187</v>
      </c>
      <c r="VG34" s="9">
        <f t="shared" si="21"/>
        <v>2278983424379.7466</v>
      </c>
      <c r="VH34" s="9">
        <f t="shared" si="21"/>
        <v>2392932595598.7339</v>
      </c>
      <c r="VI34" s="9">
        <f t="shared" si="21"/>
        <v>2512579225378.6709</v>
      </c>
      <c r="VJ34" s="9">
        <f t="shared" si="21"/>
        <v>2638208186647.604</v>
      </c>
      <c r="VK34" s="9">
        <f t="shared" si="21"/>
        <v>2770118595979.9849</v>
      </c>
      <c r="VL34" s="9">
        <f t="shared" si="21"/>
        <v>2908624525778.9829</v>
      </c>
      <c r="VM34" s="9">
        <f t="shared" si="21"/>
        <v>3054055752067.9336</v>
      </c>
      <c r="VN34" s="9">
        <f t="shared" si="21"/>
        <v>3206758539671.3296</v>
      </c>
      <c r="VO34" s="9">
        <f t="shared" si="21"/>
        <v>3367096466654.8965</v>
      </c>
      <c r="VP34" s="9">
        <f t="shared" si="21"/>
        <v>3535451289987.6411</v>
      </c>
      <c r="VQ34" s="9">
        <f t="shared" ref="VQ34:YB34" si="22">2*1.05^(VQ33-$J$33)</f>
        <v>3712223854487.0234</v>
      </c>
      <c r="VR34" s="9">
        <f t="shared" si="22"/>
        <v>3897835047211.3745</v>
      </c>
      <c r="VS34" s="9">
        <f t="shared" si="22"/>
        <v>4092726799571.9434</v>
      </c>
      <c r="VT34" s="9">
        <f t="shared" si="22"/>
        <v>4297363139550.54</v>
      </c>
      <c r="VU34" s="9">
        <f t="shared" si="22"/>
        <v>4512231296528.0674</v>
      </c>
      <c r="VV34" s="9">
        <f t="shared" si="22"/>
        <v>4737842861354.4707</v>
      </c>
      <c r="VW34" s="9">
        <f t="shared" si="22"/>
        <v>4974735004422.1943</v>
      </c>
      <c r="VX34" s="9">
        <f t="shared" si="22"/>
        <v>5223471754643.3037</v>
      </c>
      <c r="VY34" s="9">
        <f t="shared" si="22"/>
        <v>5484645342375.4697</v>
      </c>
      <c r="VZ34" s="9">
        <f t="shared" si="22"/>
        <v>5758877609494.2422</v>
      </c>
      <c r="WA34" s="9">
        <f t="shared" si="22"/>
        <v>6046821489968.9561</v>
      </c>
      <c r="WB34" s="9">
        <f t="shared" si="22"/>
        <v>6349162564467.4014</v>
      </c>
      <c r="WC34" s="9">
        <f t="shared" si="22"/>
        <v>6666620692690.7744</v>
      </c>
      <c r="WD34" s="9">
        <f t="shared" si="22"/>
        <v>6999951727325.3125</v>
      </c>
      <c r="WE34" s="9">
        <f t="shared" si="22"/>
        <v>7349949313691.5791</v>
      </c>
      <c r="WF34" s="9">
        <f t="shared" si="22"/>
        <v>7717446779376.1582</v>
      </c>
      <c r="WG34" s="9">
        <f t="shared" si="22"/>
        <v>8103319118344.9658</v>
      </c>
      <c r="WH34" s="9">
        <f t="shared" si="22"/>
        <v>8508485074262.2139</v>
      </c>
      <c r="WI34" s="9">
        <f t="shared" si="22"/>
        <v>8933909327975.3242</v>
      </c>
      <c r="WJ34" s="9">
        <f t="shared" si="22"/>
        <v>9380604794374.0898</v>
      </c>
      <c r="WK34" s="9">
        <f t="shared" si="22"/>
        <v>9849635034092.7969</v>
      </c>
      <c r="WL34" s="9">
        <f t="shared" si="22"/>
        <v>10342116785797.434</v>
      </c>
      <c r="WM34" s="9">
        <f t="shared" si="22"/>
        <v>10859222625087.307</v>
      </c>
      <c r="WN34" s="9">
        <f t="shared" si="22"/>
        <v>11402183756341.672</v>
      </c>
      <c r="WO34" s="9">
        <f t="shared" si="22"/>
        <v>11972292944158.758</v>
      </c>
      <c r="WP34" s="9">
        <f t="shared" si="22"/>
        <v>12570907591366.693</v>
      </c>
      <c r="WQ34" s="9">
        <f t="shared" si="22"/>
        <v>13199452970935.031</v>
      </c>
      <c r="WR34" s="9">
        <f t="shared" si="22"/>
        <v>13859425619481.777</v>
      </c>
      <c r="WS34" s="9">
        <f t="shared" si="22"/>
        <v>14552396900455.873</v>
      </c>
      <c r="WT34" s="9">
        <f t="shared" si="22"/>
        <v>15280016745478.664</v>
      </c>
      <c r="WU34" s="9">
        <f t="shared" si="22"/>
        <v>16044017582752.598</v>
      </c>
      <c r="WV34" s="9">
        <f t="shared" si="22"/>
        <v>16846218461890.227</v>
      </c>
      <c r="WW34" s="9">
        <f t="shared" si="22"/>
        <v>17688529384984.742</v>
      </c>
      <c r="WX34" s="9">
        <f t="shared" si="22"/>
        <v>18572955854233.973</v>
      </c>
      <c r="WY34" s="9">
        <f t="shared" si="22"/>
        <v>19501603646945.676</v>
      </c>
      <c r="WZ34" s="9">
        <f t="shared" si="22"/>
        <v>20476683829292.957</v>
      </c>
      <c r="XA34" s="9">
        <f t="shared" si="22"/>
        <v>21500518020757.609</v>
      </c>
      <c r="XB34" s="9">
        <f t="shared" si="22"/>
        <v>22575543921795.484</v>
      </c>
      <c r="XC34" s="9">
        <f t="shared" si="22"/>
        <v>23704321117885.262</v>
      </c>
      <c r="XD34" s="9">
        <f t="shared" si="22"/>
        <v>24889537173779.527</v>
      </c>
      <c r="XE34" s="9">
        <f t="shared" si="22"/>
        <v>26134014032468.504</v>
      </c>
      <c r="XF34" s="9">
        <f t="shared" si="22"/>
        <v>27440714734091.926</v>
      </c>
      <c r="XG34" s="9">
        <f t="shared" si="22"/>
        <v>28812750470796.527</v>
      </c>
      <c r="XH34" s="9">
        <f t="shared" si="22"/>
        <v>30253387994336.348</v>
      </c>
      <c r="XI34" s="9">
        <f t="shared" si="22"/>
        <v>31766057394053.176</v>
      </c>
      <c r="XJ34" s="9">
        <f t="shared" si="22"/>
        <v>33354360263755.832</v>
      </c>
      <c r="XK34" s="9">
        <f t="shared" si="22"/>
        <v>35022078276943.625</v>
      </c>
      <c r="XL34" s="9">
        <f t="shared" si="22"/>
        <v>36773182190790.812</v>
      </c>
      <c r="XM34" s="9">
        <f t="shared" si="22"/>
        <v>38611841300330.344</v>
      </c>
      <c r="XN34" s="9">
        <f t="shared" si="22"/>
        <v>40542433365346.867</v>
      </c>
      <c r="XO34" s="9">
        <f t="shared" si="22"/>
        <v>42569555033614.203</v>
      </c>
      <c r="XP34" s="9">
        <f t="shared" si="22"/>
        <v>44698032785294.906</v>
      </c>
      <c r="XQ34" s="9">
        <f t="shared" si="22"/>
        <v>46932934424559.664</v>
      </c>
      <c r="XR34" s="9">
        <f t="shared" si="22"/>
        <v>49279581145787.648</v>
      </c>
      <c r="XS34" s="9">
        <f t="shared" si="22"/>
        <v>51743560203077.031</v>
      </c>
      <c r="XT34" s="9">
        <f t="shared" si="22"/>
        <v>54330738213230.883</v>
      </c>
      <c r="XU34" s="9">
        <f t="shared" si="22"/>
        <v>57047275123892.43</v>
      </c>
      <c r="XV34" s="9">
        <f t="shared" si="22"/>
        <v>59899638880087.047</v>
      </c>
      <c r="XW34" s="9">
        <f t="shared" si="22"/>
        <v>62894620824091.406</v>
      </c>
      <c r="XX34" s="9">
        <f t="shared" si="22"/>
        <v>66039351865295.945</v>
      </c>
      <c r="XY34" s="9">
        <f t="shared" si="22"/>
        <v>69341319458560.781</v>
      </c>
      <c r="XZ34" s="9">
        <f t="shared" si="22"/>
        <v>72808385431488.812</v>
      </c>
      <c r="YA34" s="9">
        <f t="shared" si="22"/>
        <v>76448804703063.266</v>
      </c>
      <c r="YB34" s="9">
        <f t="shared" si="22"/>
        <v>80271244938216.422</v>
      </c>
      <c r="YC34" s="9">
        <f t="shared" ref="YC34:AAA34" si="23">2*1.05^(YC33-$J$33)</f>
        <v>84284807185127.25</v>
      </c>
      <c r="YD34" s="9">
        <f t="shared" si="23"/>
        <v>88499047544383.609</v>
      </c>
      <c r="YE34" s="9">
        <f t="shared" si="23"/>
        <v>92923999921602.797</v>
      </c>
      <c r="YF34" s="9">
        <f t="shared" si="23"/>
        <v>97570199917682.922</v>
      </c>
      <c r="YG34" s="9">
        <f t="shared" si="23"/>
        <v>102448709913567.08</v>
      </c>
      <c r="YH34" s="9">
        <f t="shared" si="23"/>
        <v>107571145409245.44</v>
      </c>
      <c r="YI34" s="9">
        <f t="shared" si="23"/>
        <v>112949702679707.7</v>
      </c>
      <c r="YJ34" s="9">
        <f t="shared" si="23"/>
        <v>118597187813693.09</v>
      </c>
      <c r="YK34" s="9">
        <f t="shared" si="23"/>
        <v>124527047204377.75</v>
      </c>
      <c r="YL34" s="9">
        <f t="shared" si="23"/>
        <v>130753399564596.62</v>
      </c>
      <c r="YM34" s="9">
        <f t="shared" si="23"/>
        <v>137291069542826.48</v>
      </c>
      <c r="YN34" s="9">
        <f t="shared" si="23"/>
        <v>144155623019967.75</v>
      </c>
      <c r="YO34" s="9">
        <f t="shared" si="23"/>
        <v>151363404170966.22</v>
      </c>
      <c r="YP34" s="9">
        <f t="shared" si="23"/>
        <v>158931574379514.5</v>
      </c>
      <c r="YQ34" s="9">
        <f t="shared" si="23"/>
        <v>166878153098490.25</v>
      </c>
      <c r="YR34" s="9">
        <f t="shared" si="23"/>
        <v>175222060753414.75</v>
      </c>
      <c r="YS34" s="9">
        <f t="shared" si="23"/>
        <v>183983163791085.5</v>
      </c>
      <c r="YT34" s="9">
        <f t="shared" si="23"/>
        <v>193182321980639.78</v>
      </c>
      <c r="YU34" s="9">
        <f t="shared" si="23"/>
        <v>202841438079671.75</v>
      </c>
      <c r="YV34" s="9">
        <f t="shared" si="23"/>
        <v>212983509983655.31</v>
      </c>
      <c r="YW34" s="9">
        <f t="shared" si="23"/>
        <v>223632685482838.12</v>
      </c>
      <c r="YX34" s="9">
        <f t="shared" si="23"/>
        <v>234814319756980</v>
      </c>
      <c r="YY34" s="9">
        <f t="shared" si="23"/>
        <v>246555035744829</v>
      </c>
      <c r="YZ34" s="9">
        <f t="shared" si="23"/>
        <v>258882787532070.47</v>
      </c>
      <c r="ZA34" s="9">
        <f t="shared" si="23"/>
        <v>271826926908674.03</v>
      </c>
      <c r="ZB34" s="9">
        <f t="shared" si="23"/>
        <v>285418273254107.69</v>
      </c>
      <c r="ZC34" s="9">
        <f t="shared" si="23"/>
        <v>299689186916813.12</v>
      </c>
      <c r="ZD34" s="9">
        <f t="shared" si="23"/>
        <v>314673646262653.69</v>
      </c>
      <c r="ZE34" s="9">
        <f t="shared" si="23"/>
        <v>330407328575786.5</v>
      </c>
      <c r="ZF34" s="9">
        <f t="shared" si="23"/>
        <v>346927695004575.75</v>
      </c>
      <c r="ZG34" s="9">
        <f t="shared" si="23"/>
        <v>364274079754804.62</v>
      </c>
      <c r="ZH34" s="9">
        <f t="shared" si="23"/>
        <v>382487783742544.75</v>
      </c>
      <c r="ZI34" s="9">
        <f t="shared" si="23"/>
        <v>401612172929672.06</v>
      </c>
      <c r="ZJ34" s="9">
        <f t="shared" si="23"/>
        <v>421692781576155.62</v>
      </c>
      <c r="ZK34" s="9">
        <f t="shared" si="23"/>
        <v>442777420654963.5</v>
      </c>
      <c r="ZL34" s="9">
        <f t="shared" si="23"/>
        <v>464916291687711.5</v>
      </c>
      <c r="ZM34" s="9">
        <f t="shared" si="23"/>
        <v>488162106272097.25</v>
      </c>
      <c r="ZN34" s="9">
        <f t="shared" si="23"/>
        <v>512570211585702</v>
      </c>
      <c r="ZO34" s="9">
        <f t="shared" si="23"/>
        <v>538198722164987.19</v>
      </c>
      <c r="ZP34" s="9">
        <f t="shared" si="23"/>
        <v>565108658273236.5</v>
      </c>
      <c r="ZQ34" s="9">
        <f t="shared" si="23"/>
        <v>593364091186898.37</v>
      </c>
      <c r="ZR34" s="9">
        <f t="shared" si="23"/>
        <v>623032295746243.25</v>
      </c>
      <c r="ZS34" s="9">
        <f t="shared" si="23"/>
        <v>654183910533555.62</v>
      </c>
      <c r="ZT34" s="9">
        <f t="shared" si="23"/>
        <v>686893106060233.25</v>
      </c>
      <c r="ZU34" s="9">
        <f t="shared" si="23"/>
        <v>721237761363245</v>
      </c>
      <c r="ZV34" s="9">
        <f t="shared" si="23"/>
        <v>757299649431407.25</v>
      </c>
      <c r="ZW34" s="9">
        <f t="shared" si="23"/>
        <v>795164631902977.75</v>
      </c>
      <c r="ZX34" s="9">
        <f t="shared" si="23"/>
        <v>834922863498126.62</v>
      </c>
      <c r="ZY34" s="9">
        <f t="shared" si="23"/>
        <v>876669006673032.87</v>
      </c>
      <c r="ZZ34" s="9">
        <f t="shared" si="23"/>
        <v>920502457006684.5</v>
      </c>
      <c r="AAA34" s="9">
        <f t="shared" si="23"/>
        <v>966527579857018.75</v>
      </c>
    </row>
    <row r="35" spans="2:703" x14ac:dyDescent="0.3">
      <c r="C35" s="6"/>
      <c r="D35" s="19">
        <f>SUM(E35:AAA35)</f>
        <v>13.868511456698357</v>
      </c>
      <c r="E35" s="9">
        <f>E34/(1+$C$33)^E33</f>
        <v>1.3374125874125875</v>
      </c>
      <c r="F35" s="9">
        <f t="shared" ref="F35:BQ35" si="24">F34/(1+$C$33)^F33</f>
        <v>1.1924482859797547</v>
      </c>
      <c r="G35" s="9">
        <f t="shared" si="24"/>
        <v>1.0631968983385927</v>
      </c>
      <c r="H35" s="9">
        <f t="shared" si="24"/>
        <v>0.94795527649070344</v>
      </c>
      <c r="I35" s="9">
        <f t="shared" si="24"/>
        <v>-1.5310561997616015</v>
      </c>
      <c r="J35" s="9">
        <f t="shared" si="24"/>
        <v>0.89222389263496604</v>
      </c>
      <c r="K35" s="9">
        <f t="shared" si="24"/>
        <v>0.81891178956880639</v>
      </c>
      <c r="L35" s="9">
        <f t="shared" si="24"/>
        <v>0.75162358308325772</v>
      </c>
      <c r="M35" s="9">
        <f t="shared" si="24"/>
        <v>0.68986430265508802</v>
      </c>
      <c r="N35" s="9">
        <f t="shared" si="24"/>
        <v>0.63317964841594621</v>
      </c>
      <c r="O35" s="9">
        <f t="shared" si="24"/>
        <v>0.58115264933281785</v>
      </c>
      <c r="P35" s="9">
        <f t="shared" si="24"/>
        <v>0.53340059597854805</v>
      </c>
      <c r="Q35" s="9">
        <f t="shared" si="24"/>
        <v>0.48957222532996109</v>
      </c>
      <c r="R35" s="9">
        <f t="shared" si="24"/>
        <v>0.44934513688501676</v>
      </c>
      <c r="S35" s="9">
        <f t="shared" si="24"/>
        <v>0.41242342109201718</v>
      </c>
      <c r="T35" s="9">
        <f t="shared" si="24"/>
        <v>0.37853548264564529</v>
      </c>
      <c r="U35" s="9">
        <f t="shared" si="24"/>
        <v>0.34743204263804861</v>
      </c>
      <c r="V35" s="9">
        <f t="shared" si="24"/>
        <v>0.31888430486883829</v>
      </c>
      <c r="W35" s="9">
        <f t="shared" si="24"/>
        <v>0.29268227282541986</v>
      </c>
      <c r="X35" s="9">
        <f t="shared" si="24"/>
        <v>0.26863320495340109</v>
      </c>
      <c r="Y35" s="9">
        <f t="shared" si="24"/>
        <v>0.24656019685408326</v>
      </c>
      <c r="Z35" s="9">
        <f t="shared" si="24"/>
        <v>0.22630087997970927</v>
      </c>
      <c r="AA35" s="9">
        <f t="shared" si="24"/>
        <v>0.20770622725410387</v>
      </c>
      <c r="AB35" s="9">
        <f t="shared" si="24"/>
        <v>0.19063945683287509</v>
      </c>
      <c r="AC35" s="9">
        <f t="shared" si="24"/>
        <v>0.17497502593926473</v>
      </c>
      <c r="AD35" s="9">
        <f t="shared" si="24"/>
        <v>0.16059770737432516</v>
      </c>
      <c r="AE35" s="9">
        <f t="shared" si="24"/>
        <v>0.147401741908253</v>
      </c>
      <c r="AF35" s="9">
        <f t="shared" si="24"/>
        <v>0.13529006031788959</v>
      </c>
      <c r="AG35" s="9">
        <f t="shared" si="24"/>
        <v>0.12417356934771337</v>
      </c>
      <c r="AH35" s="9">
        <f t="shared" si="24"/>
        <v>0.11397049634186979</v>
      </c>
      <c r="AI35" s="9">
        <f t="shared" si="24"/>
        <v>0.10460578772636653</v>
      </c>
      <c r="AJ35" s="9">
        <f t="shared" si="24"/>
        <v>9.6010556916682588E-2</v>
      </c>
      <c r="AK35" s="9">
        <f t="shared" si="24"/>
        <v>8.8121577589612532E-2</v>
      </c>
      <c r="AL35" s="9">
        <f t="shared" si="24"/>
        <v>8.0880818591864648E-2</v>
      </c>
      <c r="AM35" s="9">
        <f t="shared" si="24"/>
        <v>7.4235017064211456E-2</v>
      </c>
      <c r="AN35" s="9">
        <f t="shared" si="24"/>
        <v>6.813528664110316E-2</v>
      </c>
      <c r="AO35" s="9">
        <f t="shared" si="24"/>
        <v>6.2536757843669896E-2</v>
      </c>
      <c r="AP35" s="9">
        <f t="shared" si="24"/>
        <v>5.7398248020850862E-2</v>
      </c>
      <c r="AQ35" s="9">
        <f t="shared" si="24"/>
        <v>5.2681958410745987E-2</v>
      </c>
      <c r="AR35" s="9">
        <f t="shared" si="24"/>
        <v>4.8353196093779111E-2</v>
      </c>
      <c r="AS35" s="9">
        <f t="shared" si="24"/>
        <v>4.4380118792367196E-2</v>
      </c>
      <c r="AT35" s="9">
        <f t="shared" si="24"/>
        <v>4.0733500639847514E-2</v>
      </c>
      <c r="AU35" s="9">
        <f t="shared" si="24"/>
        <v>3.738651719566425E-2</v>
      </c>
      <c r="AV35" s="9">
        <f t="shared" si="24"/>
        <v>3.4314548125391142E-2</v>
      </c>
      <c r="AW35" s="9">
        <f t="shared" si="24"/>
        <v>3.149499609410901E-2</v>
      </c>
      <c r="AX35" s="9">
        <f t="shared" si="24"/>
        <v>2.8907120540921729E-2</v>
      </c>
      <c r="AY35" s="9">
        <f t="shared" si="24"/>
        <v>2.6531885111859985E-2</v>
      </c>
      <c r="AZ35" s="9">
        <f t="shared" si="24"/>
        <v>2.4351817628892474E-2</v>
      </c>
      <c r="BA35" s="9">
        <f t="shared" si="24"/>
        <v>2.2350881564979989E-2</v>
      </c>
      <c r="BB35" s="9">
        <f t="shared" si="24"/>
        <v>2.0514358079745616E-2</v>
      </c>
      <c r="BC35" s="9">
        <f t="shared" si="24"/>
        <v>1.8828737748018274E-2</v>
      </c>
      <c r="BD35" s="9">
        <f t="shared" si="24"/>
        <v>1.7281621184806979E-2</v>
      </c>
      <c r="BE35" s="9">
        <f t="shared" si="24"/>
        <v>1.5861627835705713E-2</v>
      </c>
      <c r="BF35" s="9">
        <f t="shared" si="24"/>
        <v>1.4558312261792833E-2</v>
      </c>
      <c r="BG35" s="9">
        <f t="shared" si="24"/>
        <v>1.336208730321895E-2</v>
      </c>
      <c r="BH35" s="9">
        <f t="shared" si="24"/>
        <v>1.2264153556276136E-2</v>
      </c>
      <c r="BI35" s="9">
        <f t="shared" si="24"/>
        <v>1.1256434645183519E-2</v>
      </c>
      <c r="BJ35" s="9">
        <f t="shared" si="24"/>
        <v>1.0331517812449908E-2</v>
      </c>
      <c r="BK35" s="9">
        <f t="shared" si="24"/>
        <v>9.4825993907975553E-3</v>
      </c>
      <c r="BL35" s="9">
        <f t="shared" si="24"/>
        <v>8.7034347555397153E-3</v>
      </c>
      <c r="BM35" s="9">
        <f t="shared" si="24"/>
        <v>7.9882923892628539E-3</v>
      </c>
      <c r="BN35" s="9">
        <f t="shared" si="24"/>
        <v>7.3319117209143317E-3</v>
      </c>
      <c r="BO35" s="9">
        <f t="shared" si="24"/>
        <v>6.729464429160884E-3</v>
      </c>
      <c r="BP35" s="9">
        <f t="shared" si="24"/>
        <v>6.1765189253661975E-3</v>
      </c>
      <c r="BQ35" s="9">
        <f t="shared" si="24"/>
        <v>5.6690077549252701E-3</v>
      </c>
      <c r="BR35" s="9">
        <f t="shared" ref="BR35:EC35" si="25">BR34/(1+$C$33)^BR33</f>
        <v>5.2031976771604307E-3</v>
      </c>
      <c r="BS35" s="9">
        <f t="shared" si="25"/>
        <v>4.7756622036874601E-3</v>
      </c>
      <c r="BT35" s="9">
        <f t="shared" si="25"/>
        <v>4.3832563932446091E-3</v>
      </c>
      <c r="BU35" s="9">
        <f t="shared" si="25"/>
        <v>4.0230937175759103E-3</v>
      </c>
      <c r="BV35" s="9">
        <f t="shared" si="25"/>
        <v>3.692524828194673E-3</v>
      </c>
      <c r="BW35" s="9">
        <f t="shared" si="25"/>
        <v>3.3891180678360202E-3</v>
      </c>
      <c r="BX35" s="9">
        <f t="shared" si="25"/>
        <v>3.1106415832411033E-3</v>
      </c>
      <c r="BY35" s="9">
        <f t="shared" si="25"/>
        <v>2.8550469076950688E-3</v>
      </c>
      <c r="BZ35" s="9">
        <f t="shared" si="25"/>
        <v>2.6204538925522925E-3</v>
      </c>
      <c r="CA35" s="9">
        <f t="shared" si="25"/>
        <v>2.4051368769055135E-3</v>
      </c>
      <c r="CB35" s="9">
        <f t="shared" si="25"/>
        <v>2.2075119936632781E-3</v>
      </c>
      <c r="CC35" s="9">
        <f t="shared" si="25"/>
        <v>2.0261255186594771E-3</v>
      </c>
      <c r="CD35" s="9">
        <f t="shared" si="25"/>
        <v>1.8596431770913034E-3</v>
      </c>
      <c r="CE35" s="9">
        <f t="shared" si="25"/>
        <v>1.7068403286240113E-3</v>
      </c>
      <c r="CF35" s="9">
        <f t="shared" si="25"/>
        <v>1.5665929589643464E-3</v>
      </c>
      <c r="CG35" s="9">
        <f t="shared" si="25"/>
        <v>1.4378694116368568E-3</v>
      </c>
      <c r="CH35" s="9">
        <f t="shared" si="25"/>
        <v>1.31972279914222E-3</v>
      </c>
      <c r="CI35" s="9">
        <f t="shared" si="25"/>
        <v>1.2112840376742407E-3</v>
      </c>
      <c r="CJ35" s="9">
        <f t="shared" si="25"/>
        <v>1.1117554541590494E-3</v>
      </c>
      <c r="CK35" s="9">
        <f t="shared" si="25"/>
        <v>1.0204049185900371E-3</v>
      </c>
      <c r="CL35" s="9">
        <f t="shared" si="25"/>
        <v>9.3656045849610048E-4</v>
      </c>
      <c r="CM35" s="9">
        <f t="shared" si="25"/>
        <v>8.5960531592736526E-4</v>
      </c>
      <c r="CN35" s="9">
        <f t="shared" si="25"/>
        <v>7.8897341059766936E-4</v>
      </c>
      <c r="CO35" s="9">
        <f t="shared" si="25"/>
        <v>7.2414517581079793E-4</v>
      </c>
      <c r="CP35" s="9">
        <f t="shared" si="25"/>
        <v>6.6464373653963107E-4</v>
      </c>
      <c r="CQ35" s="9">
        <f t="shared" si="25"/>
        <v>6.1003140154424179E-4</v>
      </c>
      <c r="CR35" s="9">
        <f t="shared" si="25"/>
        <v>5.5990644372504725E-4</v>
      </c>
      <c r="CS35" s="9">
        <f t="shared" si="25"/>
        <v>5.1390014502735999E-4</v>
      </c>
      <c r="CT35" s="9">
        <f t="shared" si="25"/>
        <v>4.716740841597272E-4</v>
      </c>
      <c r="CU35" s="9">
        <f t="shared" si="25"/>
        <v>4.3291764717457489E-4</v>
      </c>
      <c r="CV35" s="9">
        <f t="shared" si="25"/>
        <v>3.9734574259904168E-4</v>
      </c>
      <c r="CW35" s="9">
        <f t="shared" si="25"/>
        <v>3.6469670430856109E-4</v>
      </c>
      <c r="CX35" s="9">
        <f t="shared" si="25"/>
        <v>3.3473036671677374E-4</v>
      </c>
      <c r="CY35" s="9">
        <f t="shared" si="25"/>
        <v>3.0722629812291304E-4</v>
      </c>
      <c r="CZ35" s="9">
        <f t="shared" si="25"/>
        <v>2.8198217922120511E-4</v>
      </c>
      <c r="DA35" s="9">
        <f t="shared" si="25"/>
        <v>2.5881231484463769E-4</v>
      </c>
      <c r="DB35" s="9">
        <f t="shared" si="25"/>
        <v>2.3754626799551537E-4</v>
      </c>
      <c r="DC35" s="9">
        <f t="shared" si="25"/>
        <v>2.1802760611476499E-4</v>
      </c>
      <c r="DD35" s="9">
        <f t="shared" si="25"/>
        <v>2.0011275036757283E-4</v>
      </c>
      <c r="DE35" s="9">
        <f t="shared" si="25"/>
        <v>1.8366991948072685E-4</v>
      </c>
      <c r="DF35" s="9">
        <f t="shared" si="25"/>
        <v>1.685781603625552E-4</v>
      </c>
      <c r="DG35" s="9">
        <f t="shared" si="25"/>
        <v>1.5472645837472291E-4</v>
      </c>
      <c r="DH35" s="9">
        <f t="shared" si="25"/>
        <v>1.4201292071106564E-4</v>
      </c>
      <c r="DI35" s="9">
        <f t="shared" si="25"/>
        <v>1.3034402687641514E-4</v>
      </c>
      <c r="DJ35" s="9">
        <f t="shared" si="25"/>
        <v>1.1963394075195447E-4</v>
      </c>
      <c r="DK35" s="9">
        <f t="shared" si="25"/>
        <v>1.0980387918667151E-4</v>
      </c>
      <c r="DL35" s="9">
        <f t="shared" si="25"/>
        <v>1.007815324702842E-4</v>
      </c>
      <c r="DM35" s="9">
        <f t="shared" si="25"/>
        <v>9.2500532424648991E-5</v>
      </c>
      <c r="DN35" s="9">
        <f t="shared" si="25"/>
        <v>8.4899964200945297E-5</v>
      </c>
      <c r="DO35" s="9">
        <f t="shared" si="25"/>
        <v>7.7923918191427112E-5</v>
      </c>
      <c r="DP35" s="9">
        <f t="shared" si="25"/>
        <v>7.1521078759614019E-5</v>
      </c>
      <c r="DQ35" s="9">
        <f t="shared" si="25"/>
        <v>6.564434676363179E-5</v>
      </c>
      <c r="DR35" s="9">
        <f t="shared" si="25"/>
        <v>6.0250493095990716E-5</v>
      </c>
      <c r="DS35" s="9">
        <f t="shared" si="25"/>
        <v>5.5299840691250237E-5</v>
      </c>
      <c r="DT35" s="9">
        <f t="shared" si="25"/>
        <v>5.0755972662423739E-5</v>
      </c>
      <c r="DU35" s="9">
        <f t="shared" si="25"/>
        <v>4.6585464419182631E-5</v>
      </c>
      <c r="DV35" s="9">
        <f t="shared" si="25"/>
        <v>4.2757637797326723E-5</v>
      </c>
      <c r="DW35" s="9">
        <f t="shared" si="25"/>
        <v>3.9244335390903017E-5</v>
      </c>
      <c r="DX35" s="9">
        <f t="shared" si="25"/>
        <v>3.6019713426965191E-5</v>
      </c>
      <c r="DY35" s="9">
        <f t="shared" si="25"/>
        <v>3.3060051659364915E-5</v>
      </c>
      <c r="DZ35" s="9">
        <f t="shared" si="25"/>
        <v>3.0343578883158355E-5</v>
      </c>
      <c r="EA35" s="9">
        <f t="shared" si="25"/>
        <v>2.7850312786115635E-5</v>
      </c>
      <c r="EB35" s="9">
        <f t="shared" si="25"/>
        <v>2.556191295928446E-5</v>
      </c>
      <c r="EC35" s="9">
        <f t="shared" si="25"/>
        <v>2.3461545985357248E-5</v>
      </c>
      <c r="ED35" s="9">
        <f t="shared" ref="ED35:GO35" si="26">ED34/(1+$C$33)^ED33</f>
        <v>2.1533761612434535E-5</v>
      </c>
      <c r="EE35" s="9">
        <f t="shared" si="26"/>
        <v>1.9764379102321911E-5</v>
      </c>
      <c r="EF35" s="9">
        <f t="shared" si="26"/>
        <v>1.8140382917340911E-5</v>
      </c>
      <c r="EG35" s="9">
        <f t="shared" si="26"/>
        <v>1.664982697832864E-5</v>
      </c>
      <c r="EH35" s="9">
        <f t="shared" si="26"/>
        <v>1.5281746789549892E-5</v>
      </c>
      <c r="EI35" s="9">
        <f t="shared" si="26"/>
        <v>1.4026078784114851E-5</v>
      </c>
      <c r="EJ35" s="9">
        <f t="shared" si="26"/>
        <v>1.2873586296608912E-5</v>
      </c>
      <c r="EK35" s="9">
        <f t="shared" si="26"/>
        <v>1.1815791618391048E-5</v>
      </c>
      <c r="EL35" s="9">
        <f t="shared" si="26"/>
        <v>1.0844913635761015E-5</v>
      </c>
      <c r="EM35" s="9">
        <f t="shared" si="26"/>
        <v>9.9538105922631721E-6</v>
      </c>
      <c r="EN35" s="9">
        <f t="shared" si="26"/>
        <v>9.1359275540877042E-6</v>
      </c>
      <c r="EO35" s="9">
        <f t="shared" si="26"/>
        <v>8.3852481921259514E-6</v>
      </c>
      <c r="EP35" s="9">
        <f t="shared" si="26"/>
        <v>7.6962505259897295E-6</v>
      </c>
      <c r="EQ35" s="9">
        <f t="shared" si="26"/>
        <v>7.0638663044486166E-6</v>
      </c>
      <c r="ER35" s="9">
        <f t="shared" si="26"/>
        <v>6.4834437234886804E-6</v>
      </c>
      <c r="ES35" s="9">
        <f t="shared" si="26"/>
        <v>5.9507132077474776E-6</v>
      </c>
      <c r="ET35" s="9">
        <f t="shared" si="26"/>
        <v>5.4617560036143806E-6</v>
      </c>
      <c r="EU35" s="9">
        <f t="shared" si="26"/>
        <v>5.0129753529677466E-6</v>
      </c>
      <c r="EV35" s="9">
        <f t="shared" si="26"/>
        <v>4.6010700355036133E-6</v>
      </c>
      <c r="EW35" s="9">
        <f t="shared" si="26"/>
        <v>4.2230100850339119E-6</v>
      </c>
      <c r="EX35" s="9">
        <f t="shared" si="26"/>
        <v>3.8760145011237835E-6</v>
      </c>
      <c r="EY35" s="9">
        <f t="shared" si="26"/>
        <v>3.5575307921153618E-6</v>
      </c>
      <c r="EZ35" s="9">
        <f t="shared" si="26"/>
        <v>3.2652161990569321E-6</v>
      </c>
      <c r="FA35" s="9">
        <f t="shared" si="26"/>
        <v>2.9969204624211354E-6</v>
      </c>
      <c r="FB35" s="9">
        <f t="shared" si="26"/>
        <v>2.7506700048445738E-6</v>
      </c>
      <c r="FC35" s="9">
        <f t="shared" si="26"/>
        <v>2.5246534135374149E-6</v>
      </c>
      <c r="FD35" s="9">
        <f t="shared" si="26"/>
        <v>2.3172081155719288E-6</v>
      </c>
      <c r="FE35" s="9">
        <f t="shared" si="26"/>
        <v>2.1268081480336764E-6</v>
      </c>
      <c r="FF35" s="9">
        <f t="shared" si="26"/>
        <v>1.952052933072867E-6</v>
      </c>
      <c r="FG35" s="9">
        <f t="shared" si="26"/>
        <v>1.7916569752854114E-6</v>
      </c>
      <c r="FH35" s="9">
        <f t="shared" si="26"/>
        <v>1.6444404056378347E-6</v>
      </c>
      <c r="FI35" s="9">
        <f t="shared" si="26"/>
        <v>1.5093203023773833E-6</v>
      </c>
      <c r="FJ35" s="9">
        <f t="shared" si="26"/>
        <v>1.385302725084137E-6</v>
      </c>
      <c r="FK35" s="9">
        <f t="shared" si="26"/>
        <v>1.2714754032677834E-6</v>
      </c>
      <c r="FL35" s="9">
        <f t="shared" si="26"/>
        <v>1.1670010257265493E-6</v>
      </c>
      <c r="FM35" s="9">
        <f t="shared" si="26"/>
        <v>1.0711110813049628E-6</v>
      </c>
      <c r="FN35" s="9">
        <f t="shared" si="26"/>
        <v>9.8310020574319132E-7</v>
      </c>
      <c r="FO35" s="9">
        <f t="shared" si="26"/>
        <v>9.023209930335236E-7</v>
      </c>
      <c r="FP35" s="9">
        <f t="shared" si="26"/>
        <v>8.2817923311643349E-7</v>
      </c>
      <c r="FQ35" s="9">
        <f t="shared" si="26"/>
        <v>7.6012954088483861E-7</v>
      </c>
      <c r="FR35" s="9">
        <f t="shared" si="26"/>
        <v>6.976713443436018E-7</v>
      </c>
      <c r="FS35" s="9">
        <f t="shared" si="26"/>
        <v>6.4034520241327119E-7</v>
      </c>
      <c r="FT35" s="9">
        <f t="shared" si="26"/>
        <v>5.8772942529190101E-7</v>
      </c>
      <c r="FU35" s="9">
        <f t="shared" si="26"/>
        <v>5.3943697251441978E-7</v>
      </c>
      <c r="FV35" s="9">
        <f t="shared" si="26"/>
        <v>4.9511260589173132E-7</v>
      </c>
      <c r="FW35" s="9">
        <f t="shared" si="26"/>
        <v>4.5443027638664166E-7</v>
      </c>
      <c r="FX35" s="9">
        <f t="shared" si="26"/>
        <v>4.1709072570452264E-7</v>
      </c>
      <c r="FY35" s="9">
        <f t="shared" si="26"/>
        <v>3.8281928495607418E-7</v>
      </c>
      <c r="FZ35" s="9">
        <f t="shared" si="26"/>
        <v>3.5136385419919393E-7</v>
      </c>
      <c r="GA35" s="9">
        <f t="shared" si="26"/>
        <v>3.2249304799751207E-7</v>
      </c>
      <c r="GB35" s="9">
        <f t="shared" si="26"/>
        <v>2.9599449335435977E-7</v>
      </c>
      <c r="GC35" s="9">
        <f t="shared" si="26"/>
        <v>2.7167326750181629E-7</v>
      </c>
      <c r="GD35" s="9">
        <f t="shared" si="26"/>
        <v>2.4935046405324056E-7</v>
      </c>
      <c r="GE35" s="9">
        <f t="shared" si="26"/>
        <v>2.2886187697194286E-7</v>
      </c>
      <c r="GF35" s="9">
        <f t="shared" si="26"/>
        <v>2.1005679267529723E-7</v>
      </c>
      <c r="GG35" s="9">
        <f t="shared" si="26"/>
        <v>1.9279688138904035E-7</v>
      </c>
      <c r="GH35" s="9">
        <f t="shared" si="26"/>
        <v>1.7695517959658423E-7</v>
      </c>
      <c r="GI35" s="9">
        <f t="shared" si="26"/>
        <v>1.6241515609826352E-7</v>
      </c>
      <c r="GJ35" s="9">
        <f t="shared" si="26"/>
        <v>1.4906985481046915E-7</v>
      </c>
      <c r="GK35" s="9">
        <f t="shared" si="26"/>
        <v>1.3682110799911946E-7</v>
      </c>
      <c r="GL35" s="9">
        <f t="shared" si="26"/>
        <v>1.2557881416003097E-7</v>
      </c>
      <c r="GM35" s="9">
        <f t="shared" si="26"/>
        <v>1.152602752342942E-7</v>
      </c>
      <c r="GN35" s="9">
        <f t="shared" si="26"/>
        <v>1.0578958828322459E-7</v>
      </c>
      <c r="GO35" s="9">
        <f t="shared" si="26"/>
        <v>9.7097087148064546E-8</v>
      </c>
      <c r="GP35" s="9">
        <f t="shared" ref="GP35:JA35" si="27">GP34/(1+$C$33)^GP33</f>
        <v>8.9118829987297005E-8</v>
      </c>
      <c r="GQ35" s="9">
        <f t="shared" si="27"/>
        <v>8.1796128921907233E-8</v>
      </c>
      <c r="GR35" s="9">
        <f t="shared" si="27"/>
        <v>7.5075118328673592E-8</v>
      </c>
      <c r="GS35" s="9">
        <f t="shared" si="27"/>
        <v>6.8906358605863037E-8</v>
      </c>
      <c r="GT35" s="9">
        <f t="shared" si="27"/>
        <v>6.3244472496640019E-8</v>
      </c>
      <c r="GU35" s="9">
        <f t="shared" si="27"/>
        <v>5.8047811294993042E-8</v>
      </c>
      <c r="GV35" s="9">
        <f t="shared" si="27"/>
        <v>5.327814847879607E-8</v>
      </c>
      <c r="GW35" s="9">
        <f t="shared" si="27"/>
        <v>4.8900398516377518E-8</v>
      </c>
      <c r="GX35" s="9">
        <f t="shared" si="27"/>
        <v>4.4882358778143704E-8</v>
      </c>
      <c r="GY35" s="9">
        <f t="shared" si="27"/>
        <v>4.1194472654764763E-8</v>
      </c>
      <c r="GZ35" s="9">
        <f t="shared" si="27"/>
        <v>3.780961213942572E-8</v>
      </c>
      <c r="HA35" s="9">
        <f t="shared" si="27"/>
        <v>3.4702878274822557E-8</v>
      </c>
      <c r="HB35" s="9">
        <f t="shared" si="27"/>
        <v>3.1851417996996229E-8</v>
      </c>
      <c r="HC35" s="9">
        <f t="shared" si="27"/>
        <v>2.9234256028711582E-8</v>
      </c>
      <c r="HD35" s="9">
        <f t="shared" si="27"/>
        <v>2.6832140585792975E-8</v>
      </c>
      <c r="HE35" s="9">
        <f t="shared" si="27"/>
        <v>2.4627401761435866E-8</v>
      </c>
      <c r="HF35" s="9">
        <f t="shared" si="27"/>
        <v>2.2603821546772431E-8</v>
      </c>
      <c r="HG35" s="9">
        <f t="shared" si="27"/>
        <v>2.0746514531565612E-8</v>
      </c>
      <c r="HH35" s="9">
        <f t="shared" si="27"/>
        <v>1.9041818407468433E-8</v>
      </c>
      <c r="HI35" s="9">
        <f t="shared" si="27"/>
        <v>1.7477193468393236E-8</v>
      </c>
      <c r="HJ35" s="9">
        <f t="shared" si="27"/>
        <v>1.6041130368717571E-8</v>
      </c>
      <c r="HK35" s="9">
        <f t="shared" si="27"/>
        <v>1.4723065460798475E-8</v>
      </c>
      <c r="HL35" s="9">
        <f t="shared" si="27"/>
        <v>1.3513303089019582E-8</v>
      </c>
      <c r="HM35" s="9">
        <f t="shared" si="27"/>
        <v>1.2402944268767972E-8</v>
      </c>
      <c r="HN35" s="9">
        <f t="shared" si="27"/>
        <v>1.1383821225704871E-8</v>
      </c>
      <c r="HO35" s="9">
        <f t="shared" si="27"/>
        <v>1.044843731380255E-8</v>
      </c>
      <c r="HP35" s="9">
        <f t="shared" si="27"/>
        <v>9.5899118701859079E-9</v>
      </c>
      <c r="HQ35" s="9">
        <f t="shared" si="27"/>
        <v>8.8019296011321744E-9</v>
      </c>
      <c r="HR35" s="9">
        <f t="shared" si="27"/>
        <v>8.07869412691327E-9</v>
      </c>
      <c r="HS35" s="9">
        <f t="shared" si="27"/>
        <v>7.414885343757811E-9</v>
      </c>
      <c r="HT35" s="9">
        <f t="shared" si="27"/>
        <v>6.8056202892882017E-9</v>
      </c>
      <c r="HU35" s="9">
        <f t="shared" si="27"/>
        <v>6.2464172235599765E-9</v>
      </c>
      <c r="HV35" s="9">
        <f t="shared" si="27"/>
        <v>5.7331626614842453E-9</v>
      </c>
      <c r="HW35" s="9">
        <f t="shared" si="27"/>
        <v>5.2620811141245271E-9</v>
      </c>
      <c r="HX35" s="9">
        <f t="shared" si="27"/>
        <v>4.8297073162856231E-9</v>
      </c>
      <c r="HY35" s="9">
        <f t="shared" si="27"/>
        <v>4.432860736101317E-9</v>
      </c>
      <c r="HZ35" s="9">
        <f t="shared" si="27"/>
        <v>4.068622179113971E-9</v>
      </c>
      <c r="IA35" s="9">
        <f t="shared" si="27"/>
        <v>3.734312314746215E-9</v>
      </c>
      <c r="IB35" s="9">
        <f t="shared" si="27"/>
        <v>3.4274719672058801E-9</v>
      </c>
      <c r="IC35" s="9">
        <f t="shared" si="27"/>
        <v>3.145844025844558E-9</v>
      </c>
      <c r="ID35" s="9">
        <f t="shared" si="27"/>
        <v>2.8873568419027845E-9</v>
      </c>
      <c r="IE35" s="9">
        <f t="shared" si="27"/>
        <v>2.6501089895086753E-9</v>
      </c>
      <c r="IF35" s="9">
        <f t="shared" si="27"/>
        <v>2.4323552788322635E-9</v>
      </c>
      <c r="IG35" s="9">
        <f t="shared" si="27"/>
        <v>2.2324939185086336E-9</v>
      </c>
      <c r="IH35" s="9">
        <f t="shared" si="27"/>
        <v>2.0490547328969108E-9</v>
      </c>
      <c r="II35" s="9">
        <f t="shared" si="27"/>
        <v>1.8806883475015356E-9</v>
      </c>
      <c r="IJ35" s="9">
        <f t="shared" si="27"/>
        <v>1.7261562630040322E-9</v>
      </c>
      <c r="IK35" s="9">
        <f t="shared" si="27"/>
        <v>1.584321744890065E-9</v>
      </c>
      <c r="IL35" s="9">
        <f t="shared" si="27"/>
        <v>1.4541414616560911E-9</v>
      </c>
      <c r="IM35" s="9">
        <f t="shared" si="27"/>
        <v>1.3346578100864476E-9</v>
      </c>
      <c r="IN35" s="9">
        <f t="shared" si="27"/>
        <v>1.2249918711457777E-9</v>
      </c>
      <c r="IO35" s="9">
        <f t="shared" si="27"/>
        <v>1.1243369446705135E-9</v>
      </c>
      <c r="IP35" s="9">
        <f t="shared" si="27"/>
        <v>1.0319526153007334E-9</v>
      </c>
      <c r="IQ35" s="9">
        <f t="shared" si="27"/>
        <v>9.4715930600154777E-10</v>
      </c>
      <c r="IR35" s="9">
        <f t="shared" si="27"/>
        <v>8.6933327910981218E-10</v>
      </c>
      <c r="IS35" s="9">
        <f t="shared" si="27"/>
        <v>7.97902048134006E-10</v>
      </c>
      <c r="IT35" s="9">
        <f t="shared" si="27"/>
        <v>7.3234016655656168E-10</v>
      </c>
      <c r="IU35" s="9">
        <f t="shared" si="27"/>
        <v>6.7216536266117959E-10</v>
      </c>
      <c r="IV35" s="9">
        <f t="shared" si="27"/>
        <v>6.1693499195300595E-10</v>
      </c>
      <c r="IW35" s="9">
        <f t="shared" si="27"/>
        <v>5.6624278107574867E-10</v>
      </c>
      <c r="IX35" s="9">
        <f t="shared" si="27"/>
        <v>5.1971583927407004E-10</v>
      </c>
      <c r="IY35" s="9">
        <f t="shared" si="27"/>
        <v>4.7701191541763433E-10</v>
      </c>
      <c r="IZ35" s="9">
        <f t="shared" si="27"/>
        <v>4.3781688040954214E-10</v>
      </c>
      <c r="JA35" s="9">
        <f t="shared" si="27"/>
        <v>4.0184241645980709E-10</v>
      </c>
      <c r="JB35" s="9">
        <f t="shared" ref="JB35:LM35" si="28">JB34/(1+$C$33)^JB33</f>
        <v>3.6882389622622159E-10</v>
      </c>
      <c r="JC35" s="9">
        <f t="shared" si="28"/>
        <v>3.3851843622161951E-10</v>
      </c>
      <c r="JD35" s="9">
        <f t="shared" si="28"/>
        <v>3.1070311016844445E-10</v>
      </c>
      <c r="JE35" s="9">
        <f t="shared" si="28"/>
        <v>2.8517330915810035E-10</v>
      </c>
      <c r="JF35" s="9">
        <f t="shared" si="28"/>
        <v>2.6174123655245225E-10</v>
      </c>
      <c r="JG35" s="9">
        <f t="shared" si="28"/>
        <v>2.4023452655600956E-10</v>
      </c>
      <c r="JH35" s="9">
        <f t="shared" si="28"/>
        <v>2.2049497629703679E-10</v>
      </c>
      <c r="JI35" s="9">
        <f t="shared" si="28"/>
        <v>2.0237738209081174E-10</v>
      </c>
      <c r="JJ35" s="9">
        <f t="shared" si="28"/>
        <v>1.8574847132460869E-10</v>
      </c>
      <c r="JK35" s="9">
        <f t="shared" si="28"/>
        <v>1.7048592210737687E-10</v>
      </c>
      <c r="JL35" s="9">
        <f t="shared" si="28"/>
        <v>1.5647746347267988E-10</v>
      </c>
      <c r="JM35" s="9">
        <f t="shared" si="28"/>
        <v>1.4362004951600864E-10</v>
      </c>
      <c r="JN35" s="9">
        <f t="shared" si="28"/>
        <v>1.3181910139144152E-10</v>
      </c>
      <c r="JO35" s="9">
        <f t="shared" si="28"/>
        <v>1.2098781159179512E-10</v>
      </c>
      <c r="JP35" s="9">
        <f t="shared" si="28"/>
        <v>1.1104650539456722E-10</v>
      </c>
      <c r="JQ35" s="9">
        <f t="shared" si="28"/>
        <v>1.0192205477648217E-10</v>
      </c>
      <c r="JR35" s="9">
        <f t="shared" si="28"/>
        <v>9.3547340485407593E-11</v>
      </c>
      <c r="JS35" s="9">
        <f t="shared" si="28"/>
        <v>8.5860758312655595E-11</v>
      </c>
      <c r="JT35" s="9">
        <f t="shared" si="28"/>
        <v>7.8805765933818503E-11</v>
      </c>
      <c r="JU35" s="9">
        <f t="shared" si="28"/>
        <v>7.2330466984711068E-11</v>
      </c>
      <c r="JV35" s="9">
        <f t="shared" si="28"/>
        <v>6.6387229312890411E-11</v>
      </c>
      <c r="JW35" s="9">
        <f t="shared" si="28"/>
        <v>6.0932334596621446E-11</v>
      </c>
      <c r="JX35" s="9">
        <f t="shared" si="28"/>
        <v>5.5925656753892088E-11</v>
      </c>
      <c r="JY35" s="9">
        <f t="shared" si="28"/>
        <v>5.1330366775862492E-11</v>
      </c>
      <c r="JZ35" s="9">
        <f t="shared" si="28"/>
        <v>4.7112661813510151E-11</v>
      </c>
      <c r="KA35" s="9">
        <f t="shared" si="28"/>
        <v>4.3241516524637824E-11</v>
      </c>
      <c r="KB35" s="9">
        <f t="shared" si="28"/>
        <v>3.968845485215885E-11</v>
      </c>
      <c r="KC35" s="9">
        <f t="shared" si="28"/>
        <v>3.6427340554866086E-11</v>
      </c>
      <c r="KD35" s="9">
        <f t="shared" si="28"/>
        <v>3.3434184949833383E-11</v>
      </c>
      <c r="KE35" s="9">
        <f t="shared" si="28"/>
        <v>3.0686970452207215E-11</v>
      </c>
      <c r="KF35" s="9">
        <f t="shared" si="28"/>
        <v>2.8165488614351039E-11</v>
      </c>
      <c r="KG35" s="9">
        <f t="shared" si="28"/>
        <v>2.585119147296206E-11</v>
      </c>
      <c r="KH35" s="9">
        <f t="shared" si="28"/>
        <v>2.3727055110673219E-11</v>
      </c>
      <c r="KI35" s="9">
        <f t="shared" si="28"/>
        <v>2.1777454428502523E-11</v>
      </c>
      <c r="KJ35" s="9">
        <f t="shared" si="28"/>
        <v>1.9988048207978711E-11</v>
      </c>
      <c r="KK35" s="9">
        <f t="shared" si="28"/>
        <v>1.8345673617462988E-11</v>
      </c>
      <c r="KL35" s="9">
        <f t="shared" si="28"/>
        <v>1.6838249386657465E-11</v>
      </c>
      <c r="KM35" s="9">
        <f t="shared" si="28"/>
        <v>1.5454686937054493E-11</v>
      </c>
      <c r="KN35" s="9">
        <f t="shared" si="28"/>
        <v>1.4184808814604215E-11</v>
      </c>
      <c r="KO35" s="9">
        <f t="shared" si="28"/>
        <v>1.3019273824593031E-11</v>
      </c>
      <c r="KP35" s="9">
        <f t="shared" si="28"/>
        <v>1.1949508318026818E-11</v>
      </c>
      <c r="KQ35" s="9">
        <f t="shared" si="28"/>
        <v>1.096764312406308E-11</v>
      </c>
      <c r="KR35" s="9">
        <f t="shared" si="28"/>
        <v>1.0066455664568389E-11</v>
      </c>
      <c r="KS35" s="9">
        <f t="shared" si="28"/>
        <v>9.2393168249972107E-12</v>
      </c>
      <c r="KT35" s="9">
        <f t="shared" si="28"/>
        <v>8.4801421907754118E-12</v>
      </c>
      <c r="KU35" s="9">
        <f t="shared" si="28"/>
        <v>7.7833472904844273E-12</v>
      </c>
      <c r="KV35" s="9">
        <f t="shared" si="28"/>
        <v>7.1438065166159534E-12</v>
      </c>
      <c r="KW35" s="9">
        <f t="shared" si="28"/>
        <v>6.5568154217191898E-12</v>
      </c>
      <c r="KX35" s="9">
        <f t="shared" si="28"/>
        <v>6.0180561125919133E-12</v>
      </c>
      <c r="KY35" s="9">
        <f t="shared" si="28"/>
        <v>5.5235654879558665E-12</v>
      </c>
      <c r="KZ35" s="9">
        <f t="shared" si="28"/>
        <v>5.0697060859734773E-12</v>
      </c>
      <c r="LA35" s="9">
        <f t="shared" si="28"/>
        <v>4.6531393271609739E-12</v>
      </c>
      <c r="LB35" s="9">
        <f t="shared" si="28"/>
        <v>4.2708009558732712E-12</v>
      </c>
      <c r="LC35" s="9">
        <f t="shared" si="28"/>
        <v>3.9198784997088603E-12</v>
      </c>
      <c r="LD35" s="9">
        <f t="shared" si="28"/>
        <v>3.5977905810264899E-12</v>
      </c>
      <c r="LE35" s="9">
        <f t="shared" si="28"/>
        <v>3.302167928389698E-12</v>
      </c>
      <c r="LF35" s="9">
        <f t="shared" si="28"/>
        <v>3.0308359482597757E-12</v>
      </c>
      <c r="LG35" s="9">
        <f t="shared" si="28"/>
        <v>2.7817987287349335E-12</v>
      </c>
      <c r="LH35" s="9">
        <f t="shared" si="28"/>
        <v>2.5532243576675535E-12</v>
      </c>
      <c r="LI35" s="9">
        <f t="shared" si="28"/>
        <v>2.3434314471599055E-12</v>
      </c>
      <c r="LJ35" s="9">
        <f t="shared" si="28"/>
        <v>2.1508767653128503E-12</v>
      </c>
      <c r="LK35" s="9">
        <f t="shared" si="28"/>
        <v>1.9741438842469347E-12</v>
      </c>
      <c r="LL35" s="9">
        <f t="shared" si="28"/>
        <v>1.8119327608909812E-12</v>
      </c>
      <c r="LM35" s="9">
        <f t="shared" si="28"/>
        <v>1.6630501738946944E-12</v>
      </c>
      <c r="LN35" s="9">
        <f t="shared" ref="LN35:NY35" si="29">LN34/(1+$C$33)^LN33</f>
        <v>1.5264009463194308E-12</v>
      </c>
      <c r="LO35" s="9">
        <f t="shared" si="29"/>
        <v>1.4009798895414362E-12</v>
      </c>
      <c r="LP35" s="9">
        <f t="shared" si="29"/>
        <v>1.2858644091070873E-12</v>
      </c>
      <c r="LQ35" s="9">
        <f t="shared" si="29"/>
        <v>1.180207718148988E-12</v>
      </c>
      <c r="LR35" s="9">
        <f t="shared" si="29"/>
        <v>1.0832326084409418E-12</v>
      </c>
      <c r="LS35" s="9">
        <f t="shared" si="29"/>
        <v>9.9422573327184374E-13</v>
      </c>
      <c r="LT35" s="9">
        <f t="shared" si="29"/>
        <v>9.1253236008342324E-13</v>
      </c>
      <c r="LU35" s="9">
        <f t="shared" si="29"/>
        <v>8.3755155427237281E-13</v>
      </c>
      <c r="LV35" s="9">
        <f t="shared" si="29"/>
        <v>7.6873175872901344E-13</v>
      </c>
      <c r="LW35" s="9">
        <f t="shared" si="29"/>
        <v>7.0556673659568553E-13</v>
      </c>
      <c r="LX35" s="9">
        <f t="shared" si="29"/>
        <v>6.4759184739988641E-13</v>
      </c>
      <c r="LY35" s="9">
        <f t="shared" si="29"/>
        <v>5.9438062916947617E-13</v>
      </c>
      <c r="LZ35" s="9">
        <f t="shared" si="29"/>
        <v>5.4554166138806818E-13</v>
      </c>
      <c r="MA35" s="9">
        <f t="shared" si="29"/>
        <v>5.007156857145731E-13</v>
      </c>
      <c r="MB35" s="9">
        <f t="shared" si="29"/>
        <v>4.5957296328697726E-13</v>
      </c>
      <c r="MC35" s="9">
        <f t="shared" si="29"/>
        <v>4.2181084917073966E-13</v>
      </c>
      <c r="MD35" s="9">
        <f t="shared" si="29"/>
        <v>3.8715156610950753E-13</v>
      </c>
      <c r="ME35" s="9">
        <f t="shared" si="29"/>
        <v>3.5534016120190827E-13</v>
      </c>
      <c r="MF35" s="9">
        <f t="shared" si="29"/>
        <v>3.2614263047377941E-13</v>
      </c>
      <c r="MG35" s="9">
        <f t="shared" si="29"/>
        <v>2.9934419755023471E-13</v>
      </c>
      <c r="MH35" s="9">
        <f t="shared" si="29"/>
        <v>2.7474773376551266E-13</v>
      </c>
      <c r="MI35" s="9">
        <f t="shared" si="29"/>
        <v>2.5217230808897587E-13</v>
      </c>
      <c r="MJ35" s="9">
        <f t="shared" si="29"/>
        <v>2.3145185620054607E-13</v>
      </c>
      <c r="MK35" s="9">
        <f t="shared" si="29"/>
        <v>2.1243395892532636E-13</v>
      </c>
      <c r="ML35" s="9">
        <f t="shared" si="29"/>
        <v>1.9497872104160204E-13</v>
      </c>
      <c r="MM35" s="9">
        <f t="shared" si="29"/>
        <v>1.7895774221475714E-13</v>
      </c>
      <c r="MN35" s="9">
        <f t="shared" si="29"/>
        <v>1.642531724873208E-13</v>
      </c>
      <c r="MO35" s="9">
        <f t="shared" si="29"/>
        <v>1.5075684537734871E-13</v>
      </c>
      <c r="MP35" s="9">
        <f t="shared" si="29"/>
        <v>1.3836948220823088E-13</v>
      </c>
      <c r="MQ35" s="9">
        <f t="shared" si="29"/>
        <v>1.2699996181699516E-13</v>
      </c>
      <c r="MR35" s="9">
        <f t="shared" si="29"/>
        <v>1.1656465026909524E-13</v>
      </c>
      <c r="MS35" s="9">
        <f t="shared" si="29"/>
        <v>1.0698678564908217E-13</v>
      </c>
      <c r="MT35" s="9">
        <f t="shared" si="29"/>
        <v>9.8195913401692565E-14</v>
      </c>
      <c r="MU35" s="9">
        <f t="shared" si="29"/>
        <v>9.0127368069735327E-14</v>
      </c>
      <c r="MV35" s="9">
        <f t="shared" si="29"/>
        <v>8.2721797616452866E-14</v>
      </c>
      <c r="MW35" s="9">
        <f t="shared" si="29"/>
        <v>7.5924726833282825E-14</v>
      </c>
      <c r="MX35" s="9">
        <f t="shared" si="29"/>
        <v>6.9686156621457151E-14</v>
      </c>
      <c r="MY35" s="9">
        <f t="shared" si="29"/>
        <v>6.3960196199763994E-14</v>
      </c>
      <c r="MZ35" s="9">
        <f t="shared" si="29"/>
        <v>5.8704725533000188E-14</v>
      </c>
      <c r="NA35" s="9">
        <f t="shared" si="29"/>
        <v>5.3881085497945986E-14</v>
      </c>
      <c r="NB35" s="9">
        <f t="shared" si="29"/>
        <v>4.9453793507730132E-14</v>
      </c>
      <c r="NC35" s="9">
        <f t="shared" si="29"/>
        <v>4.5390282502724359E-14</v>
      </c>
      <c r="ND35" s="9">
        <f t="shared" si="29"/>
        <v>4.1660661387990013E-14</v>
      </c>
      <c r="NE35" s="9">
        <f t="shared" si="29"/>
        <v>3.8237495155060765E-14</v>
      </c>
      <c r="NF35" s="9">
        <f t="shared" si="29"/>
        <v>3.5095603070641446E-14</v>
      </c>
      <c r="NG35" s="9">
        <f t="shared" si="29"/>
        <v>3.2211873447704122E-14</v>
      </c>
      <c r="NH35" s="9">
        <f t="shared" si="29"/>
        <v>2.9565093636441733E-14</v>
      </c>
      <c r="NI35" s="9">
        <f t="shared" si="29"/>
        <v>2.7135793984496354E-14</v>
      </c>
      <c r="NJ35" s="9">
        <f t="shared" si="29"/>
        <v>2.4906104618637384E-14</v>
      </c>
      <c r="NK35" s="9">
        <f t="shared" si="29"/>
        <v>2.2859623994378727E-14</v>
      </c>
      <c r="NL35" s="9">
        <f t="shared" si="29"/>
        <v>2.0981298246588862E-14</v>
      </c>
      <c r="NM35" s="9">
        <f t="shared" si="29"/>
        <v>1.9257310453599927E-14</v>
      </c>
      <c r="NN35" s="9">
        <f t="shared" si="29"/>
        <v>1.7674979000244691E-14</v>
      </c>
      <c r="NO35" s="9">
        <f t="shared" si="29"/>
        <v>1.6222664292182631E-14</v>
      </c>
      <c r="NP35" s="9">
        <f t="shared" si="29"/>
        <v>1.488968313530749E-14</v>
      </c>
      <c r="NQ35" s="9">
        <f t="shared" si="29"/>
        <v>1.3666230150413343E-14</v>
      </c>
      <c r="NR35" s="9">
        <f t="shared" si="29"/>
        <v>1.2543305645047215E-14</v>
      </c>
      <c r="NS35" s="9">
        <f t="shared" si="29"/>
        <v>1.1512649411975151E-14</v>
      </c>
      <c r="NT35" s="9">
        <f t="shared" si="29"/>
        <v>1.0566679967284887E-14</v>
      </c>
      <c r="NU35" s="9">
        <f t="shared" si="29"/>
        <v>9.6984387811618305E-15</v>
      </c>
      <c r="NV35" s="9">
        <f t="shared" si="29"/>
        <v>8.9015390911013295E-15</v>
      </c>
      <c r="NW35" s="9">
        <f t="shared" si="29"/>
        <v>8.1701189210283201E-15</v>
      </c>
      <c r="NX35" s="9">
        <f t="shared" si="29"/>
        <v>7.4987979607340397E-15</v>
      </c>
      <c r="NY35" s="9">
        <f t="shared" si="29"/>
        <v>6.8826379884359647E-15</v>
      </c>
      <c r="NZ35" s="9">
        <f t="shared" ref="NZ35:QK35" si="30">NZ34/(1+$C$33)^NZ33</f>
        <v>6.3171065453302113E-15</v>
      </c>
      <c r="OA35" s="9">
        <f t="shared" si="30"/>
        <v>5.7980435949272063E-15</v>
      </c>
      <c r="OB35" s="9">
        <f t="shared" si="30"/>
        <v>5.3216309219174521E-15</v>
      </c>
      <c r="OC35" s="9">
        <f t="shared" si="30"/>
        <v>4.8843640454661951E-15</v>
      </c>
      <c r="OD35" s="9">
        <f t="shared" si="30"/>
        <v>4.4830264403317362E-15</v>
      </c>
      <c r="OE35" s="9">
        <f t="shared" si="30"/>
        <v>4.1146658761786042E-15</v>
      </c>
      <c r="OF35" s="9">
        <f t="shared" si="30"/>
        <v>3.776572701038055E-15</v>
      </c>
      <c r="OG35" s="9">
        <f t="shared" si="30"/>
        <v>3.4662599091695433E-15</v>
      </c>
      <c r="OH35" s="9">
        <f t="shared" si="30"/>
        <v>3.1814448467028156E-15</v>
      </c>
      <c r="OI35" s="9">
        <f t="shared" si="30"/>
        <v>2.9200324204877249E-15</v>
      </c>
      <c r="OJ35" s="9">
        <f t="shared" si="30"/>
        <v>2.6800996866364615E-15</v>
      </c>
      <c r="OK35" s="9">
        <f t="shared" si="30"/>
        <v>2.4598817053918569E-15</v>
      </c>
      <c r="OL35" s="9">
        <f t="shared" si="30"/>
        <v>2.2577585582704987E-15</v>
      </c>
      <c r="OM35" s="9">
        <f t="shared" si="30"/>
        <v>2.0722434319790419E-15</v>
      </c>
      <c r="ON35" s="9">
        <f t="shared" si="30"/>
        <v>1.9019716814492962E-15</v>
      </c>
      <c r="OO35" s="9">
        <f t="shared" si="30"/>
        <v>1.7456907915400009E-15</v>
      </c>
      <c r="OP35" s="9">
        <f t="shared" si="30"/>
        <v>1.6022511635638118E-15</v>
      </c>
      <c r="OQ35" s="9">
        <f t="shared" si="30"/>
        <v>1.4705976588653876E-15</v>
      </c>
      <c r="OR35" s="9">
        <f t="shared" si="30"/>
        <v>1.3497618372453292E-15</v>
      </c>
      <c r="OS35" s="9">
        <f t="shared" si="30"/>
        <v>1.2388548331360107E-15</v>
      </c>
      <c r="OT35" s="9">
        <f t="shared" si="30"/>
        <v>1.1370608171265833E-15</v>
      </c>
      <c r="OU35" s="9">
        <f t="shared" si="30"/>
        <v>1.0436309947403085E-15</v>
      </c>
      <c r="OV35" s="9">
        <f t="shared" si="30"/>
        <v>9.5787809831933898E-16</v>
      </c>
      <c r="OW35" s="9">
        <f t="shared" si="30"/>
        <v>8.7917133149939355E-16</v>
      </c>
      <c r="OX35" s="9">
        <f t="shared" si="30"/>
        <v>8.0693172908598194E-16</v>
      </c>
      <c r="OY35" s="9">
        <f t="shared" si="30"/>
        <v>7.4062789819954642E-16</v>
      </c>
      <c r="OZ35" s="9">
        <f t="shared" si="30"/>
        <v>6.7977210936147194E-16</v>
      </c>
      <c r="PA35" s="9">
        <f t="shared" si="30"/>
        <v>6.2391670876708544E-16</v>
      </c>
      <c r="PB35" s="9">
        <f t="shared" si="30"/>
        <v>5.7265082535440532E-16</v>
      </c>
      <c r="PC35" s="9">
        <f t="shared" si="30"/>
        <v>5.2559734844591403E-16</v>
      </c>
      <c r="PD35" s="9">
        <f t="shared" si="30"/>
        <v>4.8241015373095271E-16</v>
      </c>
      <c r="PE35" s="9">
        <f t="shared" si="30"/>
        <v>4.4277155718312972E-16</v>
      </c>
      <c r="PF35" s="9">
        <f t="shared" si="30"/>
        <v>4.0638997818381677E-16</v>
      </c>
      <c r="PG35" s="9">
        <f t="shared" si="30"/>
        <v>3.7299779466171993E-16</v>
      </c>
      <c r="PH35" s="9">
        <f t="shared" si="30"/>
        <v>3.4234937447098415E-16</v>
      </c>
      <c r="PI35" s="9">
        <f t="shared" si="30"/>
        <v>3.1421926852669018E-16</v>
      </c>
      <c r="PJ35" s="9">
        <f t="shared" si="30"/>
        <v>2.8840055240649007E-16</v>
      </c>
      <c r="PK35" s="9">
        <f t="shared" si="30"/>
        <v>2.6470330421924354E-16</v>
      </c>
      <c r="PL35" s="9">
        <f t="shared" si="30"/>
        <v>2.4295320754388615E-16</v>
      </c>
      <c r="PM35" s="9">
        <f t="shared" si="30"/>
        <v>2.2299026916178372E-16</v>
      </c>
      <c r="PN35" s="9">
        <f t="shared" si="30"/>
        <v>2.0466764215023851E-16</v>
      </c>
      <c r="PO35" s="9">
        <f t="shared" si="30"/>
        <v>1.8785054567985185E-16</v>
      </c>
      <c r="PP35" s="9">
        <f t="shared" si="30"/>
        <v>1.7241527356979411E-16</v>
      </c>
      <c r="PQ35" s="9">
        <f t="shared" si="30"/>
        <v>1.5824828430794046E-16</v>
      </c>
      <c r="PR35" s="9">
        <f t="shared" si="30"/>
        <v>1.4524536584207819E-16</v>
      </c>
      <c r="PS35" s="9">
        <f t="shared" si="30"/>
        <v>1.3331086899841097E-16</v>
      </c>
      <c r="PT35" s="9">
        <f t="shared" si="30"/>
        <v>1.223570038884017E-16</v>
      </c>
      <c r="PU35" s="9">
        <f t="shared" si="30"/>
        <v>1.1230319412834076E-16</v>
      </c>
      <c r="PV35" s="9">
        <f t="shared" si="30"/>
        <v>1.0307548412129176E-16</v>
      </c>
      <c r="PW35" s="9">
        <f t="shared" si="30"/>
        <v>9.4605995041395443E-17</v>
      </c>
      <c r="PX35" s="9">
        <f t="shared" si="30"/>
        <v>8.6832425518763306E-17</v>
      </c>
      <c r="PY35" s="9">
        <f t="shared" si="30"/>
        <v>7.969759335201178E-17</v>
      </c>
      <c r="PZ35" s="9">
        <f t="shared" si="30"/>
        <v>7.314901487728356E-17</v>
      </c>
      <c r="QA35" s="9">
        <f t="shared" si="30"/>
        <v>6.7138518899604685E-17</v>
      </c>
      <c r="QB35" s="9">
        <f t="shared" si="30"/>
        <v>6.1621892346665145E-17</v>
      </c>
      <c r="QC35" s="9">
        <f t="shared" si="30"/>
        <v>5.6558555038460152E-17</v>
      </c>
      <c r="QD35" s="9">
        <f t="shared" si="30"/>
        <v>5.1911261180404863E-17</v>
      </c>
      <c r="QE35" s="9">
        <f t="shared" si="30"/>
        <v>4.7645825384112856E-17</v>
      </c>
      <c r="QF35" s="9">
        <f t="shared" si="30"/>
        <v>4.3730871200453244E-17</v>
      </c>
      <c r="QG35" s="9">
        <f t="shared" si="30"/>
        <v>4.0137600315101322E-17</v>
      </c>
      <c r="QH35" s="9">
        <f t="shared" si="30"/>
        <v>3.6839580708790549E-17</v>
      </c>
      <c r="QI35" s="9">
        <f t="shared" si="30"/>
        <v>3.3812552223977357E-17</v>
      </c>
      <c r="QJ35" s="9">
        <f t="shared" si="30"/>
        <v>3.1034248107671531E-17</v>
      </c>
      <c r="QK35" s="9">
        <f t="shared" si="30"/>
        <v>2.8484231217705519E-17</v>
      </c>
      <c r="QL35" s="9">
        <f t="shared" ref="QL35:SW35" si="31">QL34/(1+$C$33)^QL33</f>
        <v>2.6143743687579364E-17</v>
      </c>
      <c r="QM35" s="9">
        <f t="shared" si="31"/>
        <v>2.3995568944019524E-17</v>
      </c>
      <c r="QN35" s="9">
        <f t="shared" si="31"/>
        <v>2.2023905062255686E-17</v>
      </c>
      <c r="QO35" s="9">
        <f t="shared" si="31"/>
        <v>2.0214248527419998E-17</v>
      </c>
      <c r="QP35" s="9">
        <f t="shared" si="31"/>
        <v>1.8553287547020101E-17</v>
      </c>
      <c r="QQ35" s="9">
        <f t="shared" si="31"/>
        <v>1.7028804129695029E-17</v>
      </c>
      <c r="QR35" s="9">
        <f t="shared" si="31"/>
        <v>1.5629584209947362E-17</v>
      </c>
      <c r="QS35" s="9">
        <f t="shared" si="31"/>
        <v>1.434533515773141E-17</v>
      </c>
      <c r="QT35" s="9">
        <f t="shared" si="31"/>
        <v>1.3166610066099634E-17</v>
      </c>
      <c r="QU35" s="9">
        <f t="shared" si="31"/>
        <v>1.208473825996907E-17</v>
      </c>
      <c r="QV35" s="9">
        <f t="shared" si="31"/>
        <v>1.1091761514831757E-17</v>
      </c>
      <c r="QW35" s="9">
        <f t="shared" si="31"/>
        <v>1.0180375516235442E-17</v>
      </c>
      <c r="QX35" s="9">
        <f t="shared" si="31"/>
        <v>9.3438761294118991E-18</v>
      </c>
      <c r="QY35" s="9">
        <f t="shared" si="31"/>
        <v>8.5761100838133711E-18</v>
      </c>
      <c r="QZ35" s="9">
        <f t="shared" si="31"/>
        <v>7.8714297097937411E-18</v>
      </c>
      <c r="RA35" s="9">
        <f t="shared" si="31"/>
        <v>7.2246513944785244E-18</v>
      </c>
      <c r="RB35" s="9">
        <f t="shared" si="31"/>
        <v>6.6310174512259177E-18</v>
      </c>
      <c r="RC35" s="9">
        <f t="shared" si="31"/>
        <v>6.0861611221916228E-18</v>
      </c>
      <c r="RD35" s="9">
        <f t="shared" si="31"/>
        <v>5.5860744565569962E-18</v>
      </c>
      <c r="RE35" s="9">
        <f t="shared" si="31"/>
        <v>5.1270788281336076E-18</v>
      </c>
      <c r="RF35" s="9">
        <f t="shared" si="31"/>
        <v>4.7057978754722813E-18</v>
      </c>
      <c r="RG35" s="9">
        <f t="shared" si="31"/>
        <v>4.319132665424735E-18</v>
      </c>
      <c r="RH35" s="9">
        <f t="shared" si="31"/>
        <v>3.964238897461514E-18</v>
      </c>
      <c r="RI35" s="9">
        <f t="shared" si="31"/>
        <v>3.6385059810617042E-18</v>
      </c>
      <c r="RJ35" s="9">
        <f t="shared" si="31"/>
        <v>3.3395378322681728E-18</v>
      </c>
      <c r="RK35" s="9">
        <f t="shared" si="31"/>
        <v>3.0651352481482366E-18</v>
      </c>
      <c r="RL35" s="9">
        <f t="shared" si="31"/>
        <v>2.8132797295066857E-18</v>
      </c>
      <c r="RM35" s="9">
        <f t="shared" si="31"/>
        <v>2.5821186328514169E-18</v>
      </c>
      <c r="RN35" s="9">
        <f t="shared" si="31"/>
        <v>2.3699515423898493E-18</v>
      </c>
      <c r="RO35" s="9">
        <f t="shared" si="31"/>
        <v>2.1752177618088656E-18</v>
      </c>
      <c r="RP35" s="9">
        <f t="shared" si="31"/>
        <v>1.9964848338280678E-18</v>
      </c>
      <c r="RQ35" s="9">
        <f t="shared" si="31"/>
        <v>1.8324380030764611E-18</v>
      </c>
      <c r="RR35" s="9">
        <f t="shared" si="31"/>
        <v>1.6818705447817171E-18</v>
      </c>
      <c r="RS35" s="9">
        <f t="shared" si="31"/>
        <v>1.5436748881300731E-18</v>
      </c>
      <c r="RT35" s="9">
        <f t="shared" si="31"/>
        <v>1.4168344690005037E-18</v>
      </c>
      <c r="RU35" s="9">
        <f t="shared" si="31"/>
        <v>1.3004162521420715E-18</v>
      </c>
      <c r="RV35" s="9">
        <f t="shared" si="31"/>
        <v>1.1935638677877404E-18</v>
      </c>
      <c r="RW35" s="9">
        <f t="shared" si="31"/>
        <v>1.095491312217769E-18</v>
      </c>
      <c r="RX35" s="9">
        <f t="shared" si="31"/>
        <v>1.0054771659341412E-18</v>
      </c>
      <c r="RY35" s="9">
        <f t="shared" si="31"/>
        <v>9.228592869150773E-19</v>
      </c>
      <c r="RZ35" s="9">
        <f t="shared" si="31"/>
        <v>8.4702993991331379E-19</v>
      </c>
      <c r="SA35" s="9">
        <f t="shared" si="31"/>
        <v>7.7743132596938783E-19</v>
      </c>
      <c r="SB35" s="9">
        <f t="shared" si="31"/>
        <v>7.1355147925512013E-19</v>
      </c>
      <c r="SC35" s="9">
        <f t="shared" si="31"/>
        <v>6.5492050106457712E-19</v>
      </c>
      <c r="SD35" s="9">
        <f t="shared" si="31"/>
        <v>6.0110710324983056E-19</v>
      </c>
      <c r="SE35" s="9">
        <f t="shared" si="31"/>
        <v>5.5171543567510684E-19</v>
      </c>
      <c r="SF35" s="9">
        <f t="shared" si="31"/>
        <v>5.0638217435215225E-19</v>
      </c>
      <c r="SG35" s="9">
        <f t="shared" si="31"/>
        <v>4.6477384883720291E-19</v>
      </c>
      <c r="SH35" s="9">
        <f t="shared" si="31"/>
        <v>4.2658438922995009E-19</v>
      </c>
      <c r="SI35" s="9">
        <f t="shared" si="31"/>
        <v>3.9153287473028654E-19</v>
      </c>
      <c r="SJ35" s="9">
        <f t="shared" si="31"/>
        <v>3.593614671912595E-19</v>
      </c>
      <c r="SK35" s="9">
        <f t="shared" si="31"/>
        <v>3.2983351446750229E-19</v>
      </c>
      <c r="SL35" s="9">
        <f t="shared" si="31"/>
        <v>3.0273180960741034E-19</v>
      </c>
      <c r="SM35" s="9">
        <f t="shared" si="31"/>
        <v>2.7785699308372459E-19</v>
      </c>
      <c r="SN35" s="9">
        <f t="shared" si="31"/>
        <v>2.5502608630936265E-19</v>
      </c>
      <c r="SO35" s="9">
        <f t="shared" si="31"/>
        <v>2.340711456510759E-19</v>
      </c>
      <c r="SP35" s="9">
        <f t="shared" si="31"/>
        <v>2.1483802703988618E-19</v>
      </c>
      <c r="SQ35" s="9">
        <f t="shared" si="31"/>
        <v>1.9718525209080452E-19</v>
      </c>
      <c r="SR35" s="9">
        <f t="shared" si="31"/>
        <v>1.8098296739103566E-19</v>
      </c>
      <c r="SS35" s="9">
        <f t="shared" si="31"/>
        <v>1.6611198930121287E-19</v>
      </c>
      <c r="ST35" s="9">
        <f t="shared" si="31"/>
        <v>1.5246292724324608E-19</v>
      </c>
      <c r="SU35" s="9">
        <f t="shared" si="31"/>
        <v>1.3993537902570669E-19</v>
      </c>
      <c r="SV35" s="9">
        <f t="shared" si="31"/>
        <v>1.2843719228758046E-19</v>
      </c>
      <c r="SW35" s="9">
        <f t="shared" si="31"/>
        <v>1.1788378662758695E-19</v>
      </c>
      <c r="SX35" s="9">
        <f t="shared" ref="SX35:VI35" si="32">SX34/(1+$C$33)^SX33</f>
        <v>1.0819753143266287E-19</v>
      </c>
      <c r="SY35" s="9">
        <f t="shared" si="32"/>
        <v>9.9307174828930116E-20</v>
      </c>
      <c r="SZ35" s="9">
        <f t="shared" si="32"/>
        <v>9.1147319554524981E-20</v>
      </c>
      <c r="TA35" s="9">
        <f t="shared" si="32"/>
        <v>8.3657941898821053E-20</v>
      </c>
      <c r="TB35" s="9">
        <f t="shared" si="32"/>
        <v>7.6783950169372461E-20</v>
      </c>
      <c r="TC35" s="9">
        <f t="shared" si="32"/>
        <v>7.0474779438672291E-20</v>
      </c>
      <c r="TD35" s="9">
        <f t="shared" si="32"/>
        <v>6.4684019589690491E-20</v>
      </c>
      <c r="TE35" s="9">
        <f t="shared" si="32"/>
        <v>5.9369073924104055E-20</v>
      </c>
      <c r="TF35" s="9">
        <f t="shared" si="32"/>
        <v>5.4490845821948652E-20</v>
      </c>
      <c r="TG35" s="9">
        <f t="shared" si="32"/>
        <v>5.0013451147767558E-20</v>
      </c>
      <c r="TH35" s="9">
        <f t="shared" si="32"/>
        <v>4.5903954287723729E-20</v>
      </c>
      <c r="TI35" s="9">
        <f t="shared" si="32"/>
        <v>4.2132125875970214E-20</v>
      </c>
      <c r="TJ35" s="9">
        <f t="shared" si="32"/>
        <v>3.8670220428119522E-20</v>
      </c>
      <c r="TK35" s="9">
        <f t="shared" si="32"/>
        <v>3.5492772246088729E-20</v>
      </c>
      <c r="TL35" s="9">
        <f t="shared" si="32"/>
        <v>3.2576408093001024E-20</v>
      </c>
      <c r="TM35" s="9">
        <f t="shared" si="32"/>
        <v>2.9899675260184515E-20</v>
      </c>
      <c r="TN35" s="9">
        <f t="shared" si="32"/>
        <v>2.7442883761532986E-20</v>
      </c>
      <c r="TO35" s="9">
        <f t="shared" si="32"/>
        <v>2.5187961494414027E-20</v>
      </c>
      <c r="TP35" s="9">
        <f t="shared" si="32"/>
        <v>2.3118321301691193E-20</v>
      </c>
      <c r="TQ35" s="9">
        <f t="shared" si="32"/>
        <v>2.121873895697182E-20</v>
      </c>
      <c r="TR35" s="9">
        <f t="shared" si="32"/>
        <v>1.9475241175542318E-20</v>
      </c>
      <c r="TS35" s="9">
        <f t="shared" si="32"/>
        <v>1.787500282720231E-20</v>
      </c>
      <c r="TT35" s="9">
        <f t="shared" si="32"/>
        <v>1.6406252594897227E-20</v>
      </c>
      <c r="TU35" s="9">
        <f t="shared" si="32"/>
        <v>1.5058186385176652E-20</v>
      </c>
      <c r="TV35" s="9">
        <f t="shared" si="32"/>
        <v>1.3820887853527522E-20</v>
      </c>
      <c r="TW35" s="9">
        <f t="shared" si="32"/>
        <v>1.2685255459968443E-20</v>
      </c>
      <c r="TX35" s="9">
        <f t="shared" si="32"/>
        <v>1.1642935518327682E-20</v>
      </c>
      <c r="TY35" s="9">
        <f t="shared" si="32"/>
        <v>1.0686260746716845E-20</v>
      </c>
      <c r="TZ35" s="9">
        <f t="shared" si="32"/>
        <v>9.8081938671789206E-21</v>
      </c>
      <c r="UA35" s="9">
        <f t="shared" si="32"/>
        <v>9.0022758396310039E-21</v>
      </c>
      <c r="UB35" s="9">
        <f t="shared" si="32"/>
        <v>8.2625783493116763E-21</v>
      </c>
      <c r="UC35" s="9">
        <f t="shared" si="32"/>
        <v>7.5836601982318712E-21</v>
      </c>
      <c r="UD35" s="9">
        <f t="shared" si="32"/>
        <v>6.9605272798456864E-21</v>
      </c>
      <c r="UE35" s="9">
        <f t="shared" si="32"/>
        <v>6.3885958425157113E-21</v>
      </c>
      <c r="UF35" s="9">
        <f t="shared" si="32"/>
        <v>5.8636587715397675E-21</v>
      </c>
      <c r="UG35" s="9">
        <f t="shared" si="32"/>
        <v>5.3818546417104545E-21</v>
      </c>
      <c r="UH35" s="9">
        <f t="shared" si="32"/>
        <v>4.939639312758721E-21</v>
      </c>
      <c r="UI35" s="9">
        <f t="shared" si="32"/>
        <v>4.533759858738337E-21</v>
      </c>
      <c r="UJ35" s="9">
        <f t="shared" si="32"/>
        <v>4.1612306395762723E-21</v>
      </c>
      <c r="UK35" s="9">
        <f t="shared" si="32"/>
        <v>3.819311338771929E-21</v>
      </c>
      <c r="UL35" s="9">
        <f t="shared" si="32"/>
        <v>3.5054868056910182E-21</v>
      </c>
      <c r="UM35" s="9">
        <f t="shared" si="32"/>
        <v>3.21744855417445E-21</v>
      </c>
      <c r="UN35" s="9">
        <f t="shared" si="32"/>
        <v>2.9530777813664099E-21</v>
      </c>
      <c r="UO35" s="9">
        <f t="shared" si="32"/>
        <v>2.7104297818485407E-21</v>
      </c>
      <c r="UP35" s="9">
        <f t="shared" si="32"/>
        <v>2.487719642430916E-21</v>
      </c>
      <c r="UQ35" s="9">
        <f t="shared" si="32"/>
        <v>2.2833091123710334E-21</v>
      </c>
      <c r="UR35" s="9">
        <f t="shared" si="32"/>
        <v>2.0956945524384491E-21</v>
      </c>
      <c r="US35" s="9">
        <f t="shared" si="32"/>
        <v>1.9234958741786473E-21</v>
      </c>
      <c r="UT35" s="9">
        <f t="shared" si="32"/>
        <v>1.7654463880136181E-21</v>
      </c>
      <c r="UU35" s="9">
        <f t="shared" si="32"/>
        <v>1.6203834855020103E-21</v>
      </c>
      <c r="UV35" s="9">
        <f t="shared" si="32"/>
        <v>1.4872400872177539E-21</v>
      </c>
      <c r="UW35" s="9">
        <f t="shared" si="32"/>
        <v>1.3650367933379741E-21</v>
      </c>
      <c r="UX35" s="9">
        <f t="shared" si="32"/>
        <v>1.2528746792000638E-21</v>
      </c>
      <c r="UY35" s="9">
        <f t="shared" si="32"/>
        <v>1.1499286828322268E-21</v>
      </c>
      <c r="UZ35" s="9">
        <f t="shared" si="32"/>
        <v>1.0554415358162919E-21</v>
      </c>
      <c r="VA35" s="9">
        <f t="shared" si="32"/>
        <v>9.6871819283838001E-22</v>
      </c>
      <c r="VB35" s="9">
        <f t="shared" si="32"/>
        <v>8.8912071895131037E-22</v>
      </c>
      <c r="VC35" s="9">
        <f t="shared" si="32"/>
        <v>8.1606359693957684E-22</v>
      </c>
      <c r="VD35" s="9">
        <f t="shared" si="32"/>
        <v>7.4900942026796849E-22</v>
      </c>
      <c r="VE35" s="9">
        <f t="shared" si="32"/>
        <v>6.8746493993126494E-22</v>
      </c>
      <c r="VF35" s="9">
        <f t="shared" si="32"/>
        <v>6.309774361257239E-22</v>
      </c>
      <c r="VG35" s="9">
        <f t="shared" si="32"/>
        <v>5.7913138805245659E-22</v>
      </c>
      <c r="VH35" s="9">
        <f t="shared" si="32"/>
        <v>5.3154541735583871E-22</v>
      </c>
      <c r="VI35" s="9">
        <f t="shared" si="32"/>
        <v>4.8786948271296406E-22</v>
      </c>
      <c r="VJ35" s="9">
        <f t="shared" ref="VJ35:XU35" si="33">VJ34/(1+$C$33)^VJ33</f>
        <v>4.4778230493759805E-22</v>
      </c>
      <c r="VK35" s="9">
        <f t="shared" si="33"/>
        <v>4.1098900365776059E-22</v>
      </c>
      <c r="VL35" s="9">
        <f t="shared" si="33"/>
        <v>3.7721892818238515E-22</v>
      </c>
      <c r="VM35" s="9">
        <f t="shared" si="33"/>
        <v>3.4622366660096557E-22</v>
      </c>
      <c r="VN35" s="9">
        <f t="shared" si="33"/>
        <v>3.177752184711659E-22</v>
      </c>
      <c r="VO35" s="9">
        <f t="shared" si="33"/>
        <v>2.91664317652731E-22</v>
      </c>
      <c r="VP35" s="9">
        <f t="shared" si="33"/>
        <v>2.6769889295049616E-22</v>
      </c>
      <c r="VQ35" s="9">
        <f t="shared" si="33"/>
        <v>2.4570265524302536E-22</v>
      </c>
      <c r="VR35" s="9">
        <f t="shared" si="33"/>
        <v>2.2551380070382575E-22</v>
      </c>
      <c r="VS35" s="9">
        <f t="shared" si="33"/>
        <v>2.0698382057606386E-22</v>
      </c>
      <c r="VT35" s="9">
        <f t="shared" si="33"/>
        <v>1.899764087455132E-22</v>
      </c>
      <c r="VU35" s="9">
        <f t="shared" si="33"/>
        <v>1.7436645907586439E-22</v>
      </c>
      <c r="VV35" s="9">
        <f t="shared" si="33"/>
        <v>1.6003914513081961E-22</v>
      </c>
      <c r="VW35" s="9">
        <f t="shared" si="33"/>
        <v>1.4688907551342713E-22</v>
      </c>
      <c r="VX35" s="9">
        <f t="shared" si="33"/>
        <v>1.3481951860935183E-22</v>
      </c>
      <c r="VY35" s="9">
        <f t="shared" si="33"/>
        <v>1.2374169103131071E-22</v>
      </c>
      <c r="VZ35" s="9">
        <f t="shared" si="33"/>
        <v>1.1357410453048623E-22</v>
      </c>
      <c r="WA35" s="9">
        <f t="shared" si="33"/>
        <v>1.0424196657081346E-22</v>
      </c>
      <c r="WB35" s="9">
        <f t="shared" si="33"/>
        <v>9.5676630156778078E-23</v>
      </c>
      <c r="WC35" s="9">
        <f t="shared" si="33"/>
        <v>8.7815088867672217E-23</v>
      </c>
      <c r="WD35" s="9">
        <f t="shared" si="33"/>
        <v>8.0599513383790061E-23</v>
      </c>
      <c r="WE35" s="9">
        <f t="shared" si="33"/>
        <v>7.3976826095261896E-23</v>
      </c>
      <c r="WF35" s="9">
        <f t="shared" si="33"/>
        <v>6.7898310664357512E-23</v>
      </c>
      <c r="WG35" s="9">
        <f t="shared" si="33"/>
        <v>6.2319253669209254E-23</v>
      </c>
      <c r="WH35" s="9">
        <f t="shared" si="33"/>
        <v>5.7198615692893116E-23</v>
      </c>
      <c r="WI35" s="9">
        <f t="shared" si="33"/>
        <v>5.2498729438407146E-23</v>
      </c>
      <c r="WJ35" s="9">
        <f t="shared" si="33"/>
        <v>4.8185022648887693E-23</v>
      </c>
      <c r="WK35" s="9">
        <f t="shared" si="33"/>
        <v>4.4225763794870713E-23</v>
      </c>
      <c r="WL35" s="9">
        <f t="shared" si="33"/>
        <v>4.0591828657879579E-23</v>
      </c>
      <c r="WM35" s="9">
        <f t="shared" si="33"/>
        <v>3.7256486093333537E-23</v>
      </c>
      <c r="WN35" s="9">
        <f t="shared" si="33"/>
        <v>3.4195201396853341E-23</v>
      </c>
      <c r="WO35" s="9">
        <f t="shared" si="33"/>
        <v>3.1385455827531488E-23</v>
      </c>
      <c r="WP35" s="9">
        <f t="shared" si="33"/>
        <v>2.8806580960583975E-23</v>
      </c>
      <c r="WQ35" s="9">
        <f t="shared" si="33"/>
        <v>2.6439606650885642E-23</v>
      </c>
      <c r="WR35" s="9">
        <f t="shared" si="33"/>
        <v>2.4267121489012171E-23</v>
      </c>
      <c r="WS35" s="9">
        <f t="shared" si="33"/>
        <v>2.2273144723306639E-23</v>
      </c>
      <c r="WT35" s="9">
        <f t="shared" si="33"/>
        <v>2.0443008705832141E-23</v>
      </c>
      <c r="WU35" s="9">
        <f t="shared" si="33"/>
        <v>1.8763250997485792E-23</v>
      </c>
      <c r="WV35" s="9">
        <f t="shared" si="33"/>
        <v>1.7221515338601475E-23</v>
      </c>
      <c r="WW35" s="9">
        <f t="shared" si="33"/>
        <v>1.5806460756583526E-23</v>
      </c>
      <c r="WX35" s="9">
        <f t="shared" si="33"/>
        <v>1.4507678141969141E-23</v>
      </c>
      <c r="WY35" s="9">
        <f t="shared" si="33"/>
        <v>1.3315613679254899E-23</v>
      </c>
      <c r="WZ35" s="9">
        <f t="shared" si="33"/>
        <v>1.2221498569246196E-23</v>
      </c>
      <c r="XA35" s="9">
        <f t="shared" si="33"/>
        <v>1.1217284525968973E-23</v>
      </c>
      <c r="XB35" s="9">
        <f t="shared" si="33"/>
        <v>1.0295584573660335E-23</v>
      </c>
      <c r="XC35" s="9">
        <f t="shared" si="33"/>
        <v>9.449618708342091E-24</v>
      </c>
      <c r="XD35" s="9">
        <f t="shared" si="33"/>
        <v>8.6731640242650354E-24</v>
      </c>
      <c r="XE35" s="9">
        <f t="shared" si="33"/>
        <v>7.9605089383551472E-24</v>
      </c>
      <c r="XF35" s="9">
        <f t="shared" si="33"/>
        <v>7.3064111759378531E-24</v>
      </c>
      <c r="XG35" s="9">
        <f t="shared" si="33"/>
        <v>6.7060592086842215E-24</v>
      </c>
      <c r="XH35" s="9">
        <f t="shared" si="33"/>
        <v>6.1550368611175096E-24</v>
      </c>
      <c r="XI35" s="9">
        <f t="shared" si="33"/>
        <v>5.6492908253263888E-24</v>
      </c>
      <c r="XJ35" s="9">
        <f t="shared" si="33"/>
        <v>5.1851008449236955E-24</v>
      </c>
      <c r="XK35" s="9">
        <f t="shared" si="33"/>
        <v>4.7590523489247218E-24</v>
      </c>
      <c r="XL35" s="9">
        <f t="shared" si="33"/>
        <v>4.3680113342403492E-24</v>
      </c>
      <c r="XM35" s="9">
        <f t="shared" si="33"/>
        <v>4.0091013120212991E-24</v>
      </c>
      <c r="XN35" s="9">
        <f t="shared" si="33"/>
        <v>3.6796821482712982E-24</v>
      </c>
      <c r="XO35" s="9">
        <f t="shared" si="33"/>
        <v>3.3773306430811737E-24</v>
      </c>
      <c r="XP35" s="9">
        <f t="shared" si="33"/>
        <v>3.0998227056252036E-24</v>
      </c>
      <c r="XQ35" s="9">
        <f t="shared" si="33"/>
        <v>2.8451169937993575E-24</v>
      </c>
      <c r="XR35" s="9">
        <f t="shared" si="33"/>
        <v>2.6113398981550047E-24</v>
      </c>
      <c r="XS35" s="9">
        <f t="shared" si="33"/>
        <v>2.3967717596702409E-24</v>
      </c>
      <c r="XT35" s="9">
        <f t="shared" si="33"/>
        <v>2.1998342199770574E-24</v>
      </c>
      <c r="XU35" s="9">
        <f t="shared" si="33"/>
        <v>2.0190786109929289E-24</v>
      </c>
      <c r="XV35" s="9">
        <f t="shared" ref="XV35:AAA35" si="34">XV34/(1+$C$33)^XV33</f>
        <v>1.8531752985512022E-24</v>
      </c>
      <c r="XW35" s="9">
        <f t="shared" si="34"/>
        <v>1.7009039016422752E-24</v>
      </c>
      <c r="XX35" s="9">
        <f t="shared" si="34"/>
        <v>1.5611443153185215E-24</v>
      </c>
      <c r="XY35" s="9">
        <f t="shared" si="34"/>
        <v>1.4328684712276648E-24</v>
      </c>
      <c r="XZ35" s="9">
        <f t="shared" si="34"/>
        <v>1.3151327751652519E-24</v>
      </c>
      <c r="YA35" s="9">
        <f t="shared" si="34"/>
        <v>1.2070711660170584E-24</v>
      </c>
      <c r="YB35" s="9">
        <f t="shared" si="34"/>
        <v>1.1078887450331393E-24</v>
      </c>
      <c r="YC35" s="9">
        <f t="shared" si="34"/>
        <v>1.0168559285706263E-24</v>
      </c>
      <c r="YD35" s="9">
        <f t="shared" si="34"/>
        <v>9.3330308129297E-25</v>
      </c>
      <c r="YE35" s="9">
        <f t="shared" si="34"/>
        <v>8.5661559034756889E-25</v>
      </c>
      <c r="YF35" s="9">
        <f t="shared" si="34"/>
        <v>7.8622934428754144E-25</v>
      </c>
      <c r="YG35" s="9">
        <f t="shared" si="34"/>
        <v>7.2162658348069796E-25</v>
      </c>
      <c r="YH35" s="9">
        <f t="shared" si="34"/>
        <v>6.6233209148141003E-25</v>
      </c>
      <c r="YI35" s="9">
        <f t="shared" si="34"/>
        <v>6.0790969934919637E-25</v>
      </c>
      <c r="YJ35" s="9">
        <f t="shared" si="34"/>
        <v>5.5795907719987444E-25</v>
      </c>
      <c r="YK35" s="9">
        <f t="shared" si="34"/>
        <v>5.1211278938799676E-25</v>
      </c>
      <c r="YL35" s="9">
        <f t="shared" si="34"/>
        <v>4.7003359165856344E-25</v>
      </c>
      <c r="YM35" s="9">
        <f t="shared" si="34"/>
        <v>4.314119503859194E-25</v>
      </c>
      <c r="YN35" s="9">
        <f t="shared" si="34"/>
        <v>3.9596376565141195E-25</v>
      </c>
      <c r="YO35" s="9">
        <f t="shared" si="34"/>
        <v>3.6342828141082405E-25</v>
      </c>
      <c r="YP35" s="9">
        <f t="shared" si="34"/>
        <v>3.3356616737881581E-25</v>
      </c>
      <c r="YQ35" s="9">
        <f t="shared" si="34"/>
        <v>3.0615775852076638E-25</v>
      </c>
      <c r="YR35" s="9">
        <f t="shared" si="34"/>
        <v>2.8100143920175242E-25</v>
      </c>
      <c r="YS35" s="9">
        <f t="shared" si="34"/>
        <v>2.5791216010650349E-25</v>
      </c>
      <c r="YT35" s="9">
        <f t="shared" si="34"/>
        <v>2.3672007702082932E-25</v>
      </c>
      <c r="YU35" s="9">
        <f t="shared" si="34"/>
        <v>2.1726930146142549E-25</v>
      </c>
      <c r="YV35" s="9">
        <f t="shared" si="34"/>
        <v>1.9941675396372101E-25</v>
      </c>
      <c r="YW35" s="9">
        <f t="shared" si="34"/>
        <v>1.8303111159257616E-25</v>
      </c>
      <c r="YX35" s="9">
        <f t="shared" si="34"/>
        <v>1.679918419337456E-25</v>
      </c>
      <c r="YY35" s="9">
        <f t="shared" si="34"/>
        <v>1.541883164601686E-25</v>
      </c>
      <c r="YZ35" s="9">
        <f t="shared" si="34"/>
        <v>1.4151899675102894E-25</v>
      </c>
      <c r="ZA35" s="9">
        <f t="shared" si="34"/>
        <v>1.2989068757743043E-25</v>
      </c>
      <c r="ZB35" s="9">
        <f t="shared" si="34"/>
        <v>1.192178513604038E-25</v>
      </c>
      <c r="ZC35" s="9">
        <f t="shared" si="34"/>
        <v>1.094219789584126E-25</v>
      </c>
      <c r="ZD35" s="9">
        <f t="shared" si="34"/>
        <v>1.004310121558857E-25</v>
      </c>
      <c r="ZE35" s="9">
        <f t="shared" si="34"/>
        <v>9.2178813604615421E-26</v>
      </c>
      <c r="ZF35" s="9">
        <f t="shared" si="34"/>
        <v>8.4604680318921472E-26</v>
      </c>
      <c r="ZG35" s="9">
        <f t="shared" si="34"/>
        <v>7.7652897145863266E-26</v>
      </c>
      <c r="ZH35" s="9">
        <f t="shared" si="34"/>
        <v>7.1272326925836041E-26</v>
      </c>
      <c r="ZI35" s="9">
        <f t="shared" si="34"/>
        <v>6.5416034328783096E-26</v>
      </c>
      <c r="ZJ35" s="9">
        <f t="shared" si="34"/>
        <v>6.0040940598970494E-26</v>
      </c>
      <c r="ZK35" s="9">
        <f t="shared" si="34"/>
        <v>5.5107506668635532E-26</v>
      </c>
      <c r="ZL35" s="9">
        <f t="shared" si="34"/>
        <v>5.0579442309499388E-26</v>
      </c>
      <c r="ZM35" s="9">
        <f t="shared" si="34"/>
        <v>4.6423439182669911E-26</v>
      </c>
      <c r="ZN35" s="9">
        <f t="shared" si="34"/>
        <v>4.260892582325472E-26</v>
      </c>
      <c r="ZO35" s="9">
        <f t="shared" si="34"/>
        <v>3.9107842757357924E-26</v>
      </c>
      <c r="ZP35" s="9">
        <f t="shared" si="34"/>
        <v>3.5894436097225378E-26</v>
      </c>
      <c r="ZQ35" s="9">
        <f t="shared" si="34"/>
        <v>3.2945068096229593E-26</v>
      </c>
      <c r="ZR35" s="9">
        <f t="shared" si="34"/>
        <v>3.02380432701408E-26</v>
      </c>
      <c r="ZS35" s="9">
        <f t="shared" si="34"/>
        <v>2.7753448805636234E-26</v>
      </c>
      <c r="ZT35" s="9">
        <f t="shared" si="34"/>
        <v>2.5473008082096193E-26</v>
      </c>
      <c r="ZU35" s="9">
        <f t="shared" si="34"/>
        <v>2.3379946229196683E-26</v>
      </c>
      <c r="ZV35" s="9">
        <f t="shared" si="34"/>
        <v>2.1458866731343114E-26</v>
      </c>
      <c r="ZW35" s="9">
        <f t="shared" si="34"/>
        <v>1.9695638171250241E-26</v>
      </c>
      <c r="ZX35" s="9">
        <f t="shared" si="34"/>
        <v>1.8077290279556607E-26</v>
      </c>
      <c r="ZY35" s="9">
        <f t="shared" si="34"/>
        <v>1.6591918525816817E-26</v>
      </c>
      <c r="ZZ35" s="9">
        <f t="shared" si="34"/>
        <v>1.5228596549045156E-26</v>
      </c>
      <c r="AAA35" s="9">
        <f t="shared" si="34"/>
        <v>1.3977295783651588E-26</v>
      </c>
    </row>
    <row r="36" spans="2:703" x14ac:dyDescent="0.3">
      <c r="C36" s="24"/>
      <c r="D36" s="25"/>
    </row>
    <row r="37" spans="2:703" x14ac:dyDescent="0.3">
      <c r="B37" s="34" t="s">
        <v>66</v>
      </c>
      <c r="C37" s="24" t="s">
        <v>68</v>
      </c>
      <c r="D37" s="25" t="s">
        <v>69</v>
      </c>
    </row>
    <row r="38" spans="2:703" x14ac:dyDescent="0.3">
      <c r="B38" s="34" t="s">
        <v>67</v>
      </c>
      <c r="C38" s="6">
        <f>1.3^2*0.08^2</f>
        <v>1.0816000000000001E-2</v>
      </c>
      <c r="D38" s="20">
        <f>1.3*0.08</f>
        <v>0.10400000000000001</v>
      </c>
    </row>
    <row r="39" spans="2:703" x14ac:dyDescent="0.3">
      <c r="D39" s="22"/>
    </row>
    <row r="40" spans="2:703" x14ac:dyDescent="0.3">
      <c r="D40" s="23"/>
      <c r="E40" s="46"/>
    </row>
    <row r="41" spans="2:703" x14ac:dyDescent="0.3">
      <c r="E41" s="23"/>
    </row>
    <row r="42" spans="2:703" x14ac:dyDescent="0.3">
      <c r="B42" t="s">
        <v>51</v>
      </c>
      <c r="C42" s="1">
        <v>100000</v>
      </c>
      <c r="D42" s="1"/>
      <c r="E42"/>
      <c r="F42"/>
    </row>
    <row r="43" spans="2:703" x14ac:dyDescent="0.3">
      <c r="B43" t="s">
        <v>52</v>
      </c>
      <c r="C43" s="5">
        <v>500</v>
      </c>
      <c r="D43" s="1"/>
      <c r="E43"/>
      <c r="F43"/>
    </row>
    <row r="44" spans="2:703" x14ac:dyDescent="0.3">
      <c r="B44" t="s">
        <v>30</v>
      </c>
      <c r="C44" s="5">
        <v>8</v>
      </c>
      <c r="D44" s="1"/>
      <c r="E44"/>
      <c r="F44"/>
    </row>
    <row r="45" spans="2:703" x14ac:dyDescent="0.3">
      <c r="B45" t="s">
        <v>21</v>
      </c>
      <c r="C45" s="1">
        <v>100</v>
      </c>
      <c r="D45" s="1"/>
      <c r="E45"/>
      <c r="F45"/>
    </row>
    <row r="46" spans="2:703" x14ac:dyDescent="0.3">
      <c r="B46" t="s">
        <v>39</v>
      </c>
      <c r="C46" s="2">
        <v>0.03</v>
      </c>
      <c r="D46" s="1"/>
      <c r="E46"/>
      <c r="F46"/>
    </row>
    <row r="47" spans="2:703" x14ac:dyDescent="0.3">
      <c r="B47" t="s">
        <v>36</v>
      </c>
      <c r="C47" s="1">
        <f>C45/(1+C46)^C44</f>
        <v>78.940923431393571</v>
      </c>
      <c r="D47" s="1"/>
      <c r="E47"/>
      <c r="F47"/>
    </row>
    <row r="48" spans="2:703" x14ac:dyDescent="0.3">
      <c r="B48" t="s">
        <v>53</v>
      </c>
      <c r="C48" s="2">
        <v>0.25</v>
      </c>
      <c r="D48" s="1"/>
      <c r="E48"/>
      <c r="F48"/>
    </row>
    <row r="49" spans="2:6" x14ac:dyDescent="0.3">
      <c r="B49"/>
      <c r="C49" s="2"/>
      <c r="D49" s="1"/>
      <c r="E49"/>
      <c r="F49"/>
    </row>
    <row r="50" spans="2:6" x14ac:dyDescent="0.3">
      <c r="B50" t="s">
        <v>54</v>
      </c>
      <c r="C50" s="5">
        <v>1.5</v>
      </c>
      <c r="D50" s="1"/>
      <c r="E50"/>
      <c r="F50"/>
    </row>
    <row r="51" spans="2:6" x14ac:dyDescent="0.3">
      <c r="B51" t="s">
        <v>55</v>
      </c>
      <c r="C51" s="2">
        <v>0.75</v>
      </c>
      <c r="D51" s="43"/>
      <c r="E51" t="s">
        <v>26</v>
      </c>
      <c r="F51" s="2">
        <v>0.03</v>
      </c>
    </row>
    <row r="52" spans="2:6" x14ac:dyDescent="0.3">
      <c r="B52" t="s">
        <v>56</v>
      </c>
      <c r="C52" s="5">
        <f>(1-C51)/C51</f>
        <v>0.33333333333333331</v>
      </c>
      <c r="D52" s="43"/>
      <c r="E52" t="s">
        <v>57</v>
      </c>
      <c r="F52" s="2">
        <v>0.06</v>
      </c>
    </row>
    <row r="53" spans="2:6" x14ac:dyDescent="0.3">
      <c r="B53" t="s">
        <v>58</v>
      </c>
      <c r="C53" s="44">
        <f>C50/(1+C52*(1-C48))</f>
        <v>1.2</v>
      </c>
      <c r="D53" s="1"/>
      <c r="E53" t="s">
        <v>59</v>
      </c>
      <c r="F53" s="4">
        <f>F51+F52*C53</f>
        <v>0.10199999999999999</v>
      </c>
    </row>
    <row r="54" spans="2:6" x14ac:dyDescent="0.3">
      <c r="B54"/>
      <c r="C54" s="1"/>
      <c r="D54" s="1"/>
      <c r="E54"/>
      <c r="F54"/>
    </row>
    <row r="55" spans="2:6" x14ac:dyDescent="0.3">
      <c r="B55"/>
      <c r="C55">
        <v>0</v>
      </c>
      <c r="D55">
        <v>1</v>
      </c>
      <c r="E55">
        <v>2</v>
      </c>
      <c r="F55">
        <v>3</v>
      </c>
    </row>
    <row r="56" spans="2:6" x14ac:dyDescent="0.3">
      <c r="B56" t="s">
        <v>2</v>
      </c>
      <c r="C56" s="1"/>
      <c r="D56" s="1">
        <v>12000</v>
      </c>
      <c r="E56" s="1">
        <f>D56</f>
        <v>12000</v>
      </c>
      <c r="F56" s="1">
        <f t="shared" ref="F56:F61" si="35">E56</f>
        <v>12000</v>
      </c>
    </row>
    <row r="57" spans="2:6" x14ac:dyDescent="0.3">
      <c r="B57" t="s">
        <v>3</v>
      </c>
      <c r="C57" s="1"/>
      <c r="D57" s="1">
        <f>C48*D56</f>
        <v>3000</v>
      </c>
      <c r="E57" s="1">
        <f t="shared" ref="E57:E61" si="36">D57</f>
        <v>3000</v>
      </c>
      <c r="F57" s="1">
        <f t="shared" si="35"/>
        <v>3000</v>
      </c>
    </row>
    <row r="58" spans="2:6" x14ac:dyDescent="0.3">
      <c r="B58" t="s">
        <v>4</v>
      </c>
      <c r="C58" s="3"/>
      <c r="D58" s="1">
        <f>D56-D57</f>
        <v>9000</v>
      </c>
      <c r="E58" s="1">
        <f t="shared" si="36"/>
        <v>9000</v>
      </c>
      <c r="F58" s="1">
        <f t="shared" si="35"/>
        <v>9000</v>
      </c>
    </row>
    <row r="59" spans="2:6" x14ac:dyDescent="0.3">
      <c r="B59" t="s">
        <v>60</v>
      </c>
      <c r="C59" s="3"/>
      <c r="D59" s="1">
        <f>-C62/5</f>
        <v>6000</v>
      </c>
      <c r="E59" s="1">
        <f t="shared" si="36"/>
        <v>6000</v>
      </c>
      <c r="F59" s="1">
        <f t="shared" si="35"/>
        <v>6000</v>
      </c>
    </row>
    <row r="60" spans="2:6" x14ac:dyDescent="0.3">
      <c r="B60" t="s">
        <v>5</v>
      </c>
      <c r="C60" s="3"/>
      <c r="D60" s="1">
        <f>D58+D59</f>
        <v>15000</v>
      </c>
      <c r="E60" s="1">
        <f t="shared" si="36"/>
        <v>15000</v>
      </c>
      <c r="F60" s="1">
        <f t="shared" si="35"/>
        <v>15000</v>
      </c>
    </row>
    <row r="61" spans="2:6" x14ac:dyDescent="0.3">
      <c r="B61" t="s">
        <v>61</v>
      </c>
      <c r="C61" s="1"/>
      <c r="D61" s="1">
        <v>-2000</v>
      </c>
      <c r="E61" s="1">
        <f t="shared" si="36"/>
        <v>-2000</v>
      </c>
      <c r="F61" s="1">
        <f t="shared" si="35"/>
        <v>-2000</v>
      </c>
    </row>
    <row r="62" spans="2:6" x14ac:dyDescent="0.3">
      <c r="B62" t="s">
        <v>1</v>
      </c>
      <c r="C62" s="1">
        <v>-30000</v>
      </c>
      <c r="D62" s="1"/>
      <c r="E62" s="1"/>
      <c r="F62" s="1"/>
    </row>
    <row r="63" spans="2:6" x14ac:dyDescent="0.3">
      <c r="B63" t="s">
        <v>62</v>
      </c>
      <c r="C63" s="1">
        <v>-20000</v>
      </c>
      <c r="D63" s="1"/>
      <c r="E63" s="1"/>
      <c r="F63" s="1">
        <f>-C63</f>
        <v>20000</v>
      </c>
    </row>
    <row r="64" spans="2:6" x14ac:dyDescent="0.3">
      <c r="B64" t="s">
        <v>63</v>
      </c>
      <c r="C64" s="1"/>
      <c r="D64" s="1"/>
      <c r="E64" s="1"/>
      <c r="F64" s="1">
        <v>10000</v>
      </c>
    </row>
    <row r="65" spans="2:8" x14ac:dyDescent="0.3">
      <c r="B65" t="s">
        <v>64</v>
      </c>
      <c r="C65" s="1"/>
      <c r="D65" s="1"/>
      <c r="E65" s="1"/>
      <c r="F65" s="1">
        <f>-C48*(F64-(-C62-SUM(D59:F59)))</f>
        <v>500</v>
      </c>
    </row>
    <row r="66" spans="2:8" x14ac:dyDescent="0.3">
      <c r="B66" t="s">
        <v>6</v>
      </c>
      <c r="C66" s="1">
        <f>SUM(C60:C65)</f>
        <v>-50000</v>
      </c>
      <c r="D66" s="1">
        <f t="shared" ref="D66:F66" si="37">SUM(D60:D65)</f>
        <v>13000</v>
      </c>
      <c r="E66" s="1">
        <f t="shared" si="37"/>
        <v>13000</v>
      </c>
      <c r="F66" s="1">
        <f t="shared" si="37"/>
        <v>43500</v>
      </c>
      <c r="H66" s="18">
        <f>1.5/(1+(0.25/0.75)*0.75)</f>
        <v>1.2</v>
      </c>
    </row>
    <row r="67" spans="2:8" x14ac:dyDescent="0.3">
      <c r="B67" t="s">
        <v>65</v>
      </c>
      <c r="C67" s="1">
        <f>C66/(1+$E$12)^C55</f>
        <v>-50000</v>
      </c>
      <c r="D67" s="1">
        <f>D66/(1+$F$53)^D55</f>
        <v>11796.733212341196</v>
      </c>
      <c r="E67" s="1">
        <f t="shared" ref="E67:F67" si="38">E66/(1+$F$53)^E55</f>
        <v>10704.839575627218</v>
      </c>
      <c r="F67" s="1">
        <f t="shared" si="38"/>
        <v>32504.573610204105</v>
      </c>
    </row>
    <row r="68" spans="2:8" x14ac:dyDescent="0.3">
      <c r="B68" t="s">
        <v>10</v>
      </c>
      <c r="C68" s="1">
        <f>SUM(C67:F67)</f>
        <v>5006.146398172521</v>
      </c>
      <c r="D68" s="1"/>
      <c r="E68" s="1"/>
      <c r="F68" s="1"/>
    </row>
    <row r="70" spans="2:8" x14ac:dyDescent="0.3">
      <c r="B70" s="34" t="s">
        <v>0</v>
      </c>
    </row>
    <row r="71" spans="2:8" x14ac:dyDescent="0.3">
      <c r="B71" s="34" t="s">
        <v>71</v>
      </c>
      <c r="C71" s="18">
        <f>E71+E74</f>
        <v>139470.46171569679</v>
      </c>
      <c r="D71" s="9" t="s">
        <v>18</v>
      </c>
      <c r="E71" s="18">
        <f>C42</f>
        <v>100000</v>
      </c>
    </row>
    <row r="72" spans="2:8" x14ac:dyDescent="0.3">
      <c r="B72" s="34" t="s">
        <v>10</v>
      </c>
      <c r="C72" s="18">
        <f>E72</f>
        <v>5006.146398172521</v>
      </c>
      <c r="D72" s="9" t="s">
        <v>10</v>
      </c>
      <c r="E72" s="18">
        <f>C68</f>
        <v>5006.146398172521</v>
      </c>
    </row>
    <row r="73" spans="2:8" x14ac:dyDescent="0.3">
      <c r="B73" s="34" t="s">
        <v>17</v>
      </c>
      <c r="C73" s="18">
        <f>E73</f>
        <v>50000</v>
      </c>
      <c r="D73" s="9" t="s">
        <v>19</v>
      </c>
      <c r="E73" s="18">
        <f>-C66</f>
        <v>50000</v>
      </c>
    </row>
    <row r="74" spans="2:8" x14ac:dyDescent="0.3">
      <c r="D74" s="14" t="s">
        <v>70</v>
      </c>
      <c r="E74" s="18">
        <f>C47*C43</f>
        <v>39470.461715696787</v>
      </c>
    </row>
    <row r="75" spans="2:8" x14ac:dyDescent="0.3">
      <c r="B75" s="34" t="s">
        <v>73</v>
      </c>
      <c r="C75" s="18">
        <f>SUM(C71:C74)</f>
        <v>194476.6081138693</v>
      </c>
      <c r="D75" s="14"/>
      <c r="E75" s="18">
        <f>SUM(E71:E74)</f>
        <v>194476.60811386933</v>
      </c>
    </row>
    <row r="76" spans="2:8" x14ac:dyDescent="0.3">
      <c r="D76" s="14"/>
      <c r="E76" s="18"/>
    </row>
    <row r="77" spans="2:8" x14ac:dyDescent="0.3">
      <c r="B77" s="34" t="s">
        <v>11</v>
      </c>
      <c r="D77" s="14"/>
    </row>
    <row r="78" spans="2:8" x14ac:dyDescent="0.3">
      <c r="B78" s="34" t="s">
        <v>72</v>
      </c>
      <c r="C78" s="9">
        <v>1</v>
      </c>
    </row>
    <row r="79" spans="2:8" x14ac:dyDescent="0.3">
      <c r="B79" s="34" t="s">
        <v>8</v>
      </c>
      <c r="C79" s="16">
        <f>F53+(F53-C46)*C78*(1-C48)</f>
        <v>0.15599999999999997</v>
      </c>
      <c r="D79" s="9" t="s">
        <v>84</v>
      </c>
      <c r="E79" s="9">
        <v>2.1</v>
      </c>
      <c r="F79" s="9">
        <f>0.112+(0.112-0.03)*0.75*1</f>
        <v>0.17349999999999999</v>
      </c>
    </row>
    <row r="80" spans="2:8" x14ac:dyDescent="0.3">
      <c r="B80" s="34" t="s">
        <v>9</v>
      </c>
      <c r="C80" s="16">
        <f>C79*0.5+C46*(1-C48)*0.5</f>
        <v>8.9249999999999982E-2</v>
      </c>
    </row>
    <row r="81" spans="2:6" x14ac:dyDescent="0.3">
      <c r="B81" s="34" t="s">
        <v>10</v>
      </c>
      <c r="C81" s="18">
        <f>NPV(C80,D66:F66)+C66</f>
        <v>6551.144608454204</v>
      </c>
      <c r="D81" s="14"/>
    </row>
    <row r="82" spans="2:6" x14ac:dyDescent="0.3">
      <c r="D82" s="14"/>
    </row>
    <row r="83" spans="2:6" x14ac:dyDescent="0.3">
      <c r="B83" s="34" t="s">
        <v>14</v>
      </c>
      <c r="C83" s="9" t="s">
        <v>74</v>
      </c>
      <c r="D83" s="18">
        <v>30000</v>
      </c>
    </row>
    <row r="84" spans="2:6" x14ac:dyDescent="0.3">
      <c r="C84" s="9" t="s">
        <v>75</v>
      </c>
      <c r="D84" s="16">
        <v>0.02</v>
      </c>
      <c r="F84" s="16"/>
    </row>
    <row r="85" spans="2:6" x14ac:dyDescent="0.3">
      <c r="C85" s="9" t="s">
        <v>76</v>
      </c>
      <c r="D85" s="18">
        <f>D83*D84/(1-1/(1+D84)^3)</f>
        <v>10402.640177754563</v>
      </c>
    </row>
    <row r="87" spans="2:6" x14ac:dyDescent="0.3">
      <c r="C87" s="45">
        <v>0</v>
      </c>
      <c r="D87" s="45">
        <v>1</v>
      </c>
      <c r="E87" s="23">
        <v>2</v>
      </c>
      <c r="F87" s="23">
        <v>3</v>
      </c>
    </row>
    <row r="88" spans="2:6" x14ac:dyDescent="0.3">
      <c r="B88" s="45" t="s">
        <v>77</v>
      </c>
      <c r="C88" s="36">
        <f>C89</f>
        <v>30000</v>
      </c>
      <c r="D88" s="36">
        <f>C88-D92</f>
        <v>20197.359822245438</v>
      </c>
      <c r="E88" s="36">
        <f>D88-E92</f>
        <v>10198.666840935784</v>
      </c>
      <c r="F88" s="36">
        <f>E88-F92</f>
        <v>-6.3664629124104977E-11</v>
      </c>
    </row>
    <row r="89" spans="2:6" x14ac:dyDescent="0.3">
      <c r="B89" s="9" t="s">
        <v>74</v>
      </c>
      <c r="C89" s="18">
        <f>+D83</f>
        <v>30000</v>
      </c>
      <c r="D89" s="18"/>
      <c r="E89" s="18"/>
      <c r="F89" s="18"/>
    </row>
    <row r="90" spans="2:6" x14ac:dyDescent="0.3">
      <c r="B90" s="9" t="s">
        <v>76</v>
      </c>
      <c r="C90" s="18"/>
      <c r="D90" s="18">
        <f>$D$85</f>
        <v>10402.640177754563</v>
      </c>
      <c r="E90" s="18">
        <f t="shared" ref="E90:F90" si="39">$D$85</f>
        <v>10402.640177754563</v>
      </c>
      <c r="F90" s="18">
        <f t="shared" si="39"/>
        <v>10402.640177754563</v>
      </c>
    </row>
    <row r="91" spans="2:6" x14ac:dyDescent="0.3">
      <c r="B91" s="34" t="s">
        <v>78</v>
      </c>
      <c r="C91" s="18"/>
      <c r="D91" s="18">
        <f>$D$84*C88</f>
        <v>600</v>
      </c>
      <c r="E91" s="18">
        <f>$D$84*D88</f>
        <v>403.9471964449088</v>
      </c>
      <c r="F91" s="18">
        <f>$D$84*E88</f>
        <v>203.97333681871569</v>
      </c>
    </row>
    <row r="92" spans="2:6" x14ac:dyDescent="0.3">
      <c r="B92" s="34" t="s">
        <v>79</v>
      </c>
      <c r="C92" s="18"/>
      <c r="D92" s="18">
        <f>D90-D91</f>
        <v>9802.6401777545634</v>
      </c>
      <c r="E92" s="18">
        <f>E90-E91</f>
        <v>9998.692981309654</v>
      </c>
      <c r="F92" s="18">
        <f>F90-F91</f>
        <v>10198.666840935848</v>
      </c>
    </row>
    <row r="93" spans="2:6" x14ac:dyDescent="0.3">
      <c r="B93" s="34" t="s">
        <v>80</v>
      </c>
      <c r="C93" s="18">
        <f>C91*0.25</f>
        <v>0</v>
      </c>
      <c r="D93" s="18">
        <f t="shared" ref="D93:F93" si="40">D91*0.25</f>
        <v>150</v>
      </c>
      <c r="E93" s="18">
        <f t="shared" si="40"/>
        <v>100.9867991112272</v>
      </c>
      <c r="F93" s="18">
        <f t="shared" si="40"/>
        <v>50.993334204678924</v>
      </c>
    </row>
    <row r="94" spans="2:6" x14ac:dyDescent="0.3">
      <c r="B94" s="34" t="s">
        <v>16</v>
      </c>
      <c r="C94" s="18">
        <f>C89-C90+C93</f>
        <v>30000</v>
      </c>
      <c r="D94" s="18">
        <f t="shared" ref="D94:F94" si="41">D89-D90+D93</f>
        <v>-10252.640177754563</v>
      </c>
      <c r="E94" s="18">
        <f t="shared" si="41"/>
        <v>-10301.653378643336</v>
      </c>
      <c r="F94" s="18">
        <f t="shared" si="41"/>
        <v>-10351.646843549885</v>
      </c>
    </row>
    <row r="95" spans="2:6" x14ac:dyDescent="0.3">
      <c r="B95" s="34" t="s">
        <v>81</v>
      </c>
      <c r="C95" s="18">
        <f>C94/(1.03^C87)</f>
        <v>30000</v>
      </c>
      <c r="D95" s="18">
        <f t="shared" ref="D95:F95" si="42">D94/(1.03^D87)</f>
        <v>-9954.0195900529743</v>
      </c>
      <c r="E95" s="18">
        <f t="shared" si="42"/>
        <v>-9710.2963320231283</v>
      </c>
      <c r="F95" s="18">
        <f t="shared" si="42"/>
        <v>-9473.2232694441373</v>
      </c>
    </row>
    <row r="96" spans="2:6" x14ac:dyDescent="0.3">
      <c r="B96" s="34" t="s">
        <v>15</v>
      </c>
      <c r="C96" s="18">
        <f>SUM(C95:F95)</f>
        <v>862.46080847976191</v>
      </c>
      <c r="D96" s="14"/>
    </row>
    <row r="97" spans="2:5" x14ac:dyDescent="0.3">
      <c r="D97" s="14"/>
    </row>
    <row r="98" spans="2:5" x14ac:dyDescent="0.3">
      <c r="B98" s="34" t="s">
        <v>10</v>
      </c>
      <c r="C98" s="18">
        <f>C96+C68</f>
        <v>5868.6072066522829</v>
      </c>
    </row>
    <row r="99" spans="2:5" x14ac:dyDescent="0.3">
      <c r="D99" s="16"/>
    </row>
    <row r="100" spans="2:5" x14ac:dyDescent="0.3">
      <c r="D100" s="27"/>
    </row>
    <row r="102" spans="2:5" x14ac:dyDescent="0.3">
      <c r="C102" s="6"/>
      <c r="D102" s="19"/>
    </row>
    <row r="104" spans="2:5" x14ac:dyDescent="0.3">
      <c r="C104" s="18"/>
    </row>
    <row r="105" spans="2:5" x14ac:dyDescent="0.3">
      <c r="C105" s="14"/>
    </row>
    <row r="106" spans="2:5" x14ac:dyDescent="0.3">
      <c r="C106" s="18"/>
    </row>
    <row r="107" spans="2:5" x14ac:dyDescent="0.3">
      <c r="C107" s="18"/>
      <c r="E107" s="18"/>
    </row>
    <row r="108" spans="2:5" x14ac:dyDescent="0.3">
      <c r="C108" s="18"/>
      <c r="E108" s="18"/>
    </row>
    <row r="110" spans="2:5" x14ac:dyDescent="0.3">
      <c r="C110" s="28"/>
    </row>
    <row r="111" spans="2:5" x14ac:dyDescent="0.3">
      <c r="C111" s="16"/>
    </row>
    <row r="112" spans="2:5" x14ac:dyDescent="0.3">
      <c r="C112" s="18"/>
    </row>
    <row r="114" spans="2:5" x14ac:dyDescent="0.3">
      <c r="B114" s="6"/>
      <c r="C114" s="19"/>
    </row>
    <row r="116" spans="2:5" x14ac:dyDescent="0.3">
      <c r="C116" s="18"/>
      <c r="D116" s="29"/>
      <c r="E116" s="18"/>
    </row>
    <row r="117" spans="2:5" x14ac:dyDescent="0.3">
      <c r="C117" s="18"/>
      <c r="D117" s="29"/>
      <c r="E117" s="18"/>
    </row>
    <row r="118" spans="2:5" x14ac:dyDescent="0.3">
      <c r="C118" s="18"/>
      <c r="D118" s="29"/>
      <c r="E118" s="18"/>
    </row>
    <row r="119" spans="2:5" x14ac:dyDescent="0.3">
      <c r="C119" s="18"/>
      <c r="D119" s="29"/>
      <c r="E119" s="18"/>
    </row>
    <row r="120" spans="2:5" x14ac:dyDescent="0.3">
      <c r="E120" s="18"/>
    </row>
    <row r="121" spans="2:5" x14ac:dyDescent="0.3">
      <c r="D121" s="29"/>
      <c r="E121" s="18"/>
    </row>
    <row r="122" spans="2:5" x14ac:dyDescent="0.3">
      <c r="D122" s="29"/>
      <c r="E122" s="18"/>
    </row>
    <row r="123" spans="2:5" x14ac:dyDescent="0.3">
      <c r="E123" s="18"/>
    </row>
    <row r="124" spans="2:5" x14ac:dyDescent="0.3">
      <c r="C124" s="18"/>
      <c r="E124" s="18"/>
    </row>
    <row r="126" spans="2:5" x14ac:dyDescent="0.3">
      <c r="B126" s="6"/>
      <c r="C126" s="19"/>
      <c r="D12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Fábio Santos</cp:lastModifiedBy>
  <dcterms:created xsi:type="dcterms:W3CDTF">2012-05-25T11:23:02Z</dcterms:created>
  <dcterms:modified xsi:type="dcterms:W3CDTF">2012-06-25T22:35:30Z</dcterms:modified>
</cp:coreProperties>
</file>